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1.xml" ContentType="application/vnd.ms-excel.controlproperties+xml"/>
  <Override PartName="/xl/drawings/drawing2.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C:\Users\n.corr\Desktop\Costing Models and Template Spreadsheets\Fee Models and Retainers\Town Agency\"/>
    </mc:Choice>
  </mc:AlternateContent>
  <workbookProtection workbookPassword="8719" lockStructure="1"/>
  <bookViews>
    <workbookView xWindow="0" yWindow="0" windowWidth="17850" windowHeight="6765"/>
  </bookViews>
  <sheets>
    <sheet name="Retainer Models and Costs" sheetId="1" r:id="rId1"/>
    <sheet name="Invoice Table" sheetId="8" state="hidden" r:id="rId2"/>
    <sheet name="CheckBox Links Only" sheetId="7" state="hidden" r:id="rId3"/>
    <sheet name="Invoicing" sheetId="6" state="hidden" r:id="rId4"/>
  </sheets>
  <definedNames>
    <definedName name="_xlnm._FilterDatabase" localSheetId="1" hidden="1">'Invoice Table'!$A$1:$X$86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 r="H31" i="1"/>
  <c r="E30" i="1" l="1"/>
  <c r="E31" i="1" s="1"/>
  <c r="E32" i="1" s="1"/>
  <c r="G32" i="1"/>
  <c r="H32" i="1" s="1"/>
  <c r="E41" i="1"/>
  <c r="E40" i="1" s="1"/>
  <c r="E39" i="1" s="1"/>
  <c r="F50" i="1"/>
  <c r="F51" i="1" s="1"/>
  <c r="F52" i="1" s="1"/>
  <c r="F45" i="1"/>
  <c r="F46" i="1" s="1"/>
  <c r="F47" i="1" s="1"/>
  <c r="F40" i="1"/>
  <c r="F41" i="1" s="1"/>
  <c r="F42" i="1" s="1"/>
  <c r="F35" i="1"/>
  <c r="F36" i="1" s="1"/>
  <c r="F37" i="1" s="1"/>
  <c r="E35" i="1"/>
  <c r="E36" i="1" s="1"/>
  <c r="E37" i="1" s="1"/>
  <c r="F30" i="1"/>
  <c r="F31" i="1" s="1"/>
  <c r="F32" i="1" s="1"/>
  <c r="E25" i="1"/>
  <c r="E26" i="1" s="1"/>
  <c r="E27" i="1" s="1"/>
  <c r="H25" i="1"/>
  <c r="H26" i="1" s="1"/>
  <c r="H27" i="1" s="1"/>
  <c r="A28" i="1"/>
  <c r="D60" i="1"/>
  <c r="D61" i="1" s="1"/>
  <c r="D62" i="1" s="1"/>
  <c r="D55" i="1"/>
  <c r="D56" i="1" s="1"/>
  <c r="D57" i="1" s="1"/>
  <c r="H45" i="1"/>
  <c r="H46" i="1" s="1"/>
  <c r="H47" i="1" s="1"/>
  <c r="H40" i="1"/>
  <c r="H41" i="1" s="1"/>
  <c r="H42" i="1" s="1"/>
  <c r="G45" i="1"/>
  <c r="G46" i="1" s="1"/>
  <c r="G47" i="1" s="1"/>
  <c r="D35" i="1"/>
  <c r="D36" i="1" s="1"/>
  <c r="D37" i="1" s="1"/>
  <c r="F26" i="1"/>
  <c r="D30" i="1"/>
  <c r="D31" i="1" s="1"/>
  <c r="D32" i="1" s="1"/>
  <c r="G36" i="1" l="1"/>
  <c r="G37" i="1"/>
  <c r="H37" i="1" s="1"/>
  <c r="K16" i="8" s="1"/>
  <c r="K10" i="8"/>
  <c r="I31" i="1"/>
  <c r="I32" i="1"/>
  <c r="E51" i="1"/>
  <c r="F25" i="1"/>
  <c r="S28" i="8"/>
  <c r="B2" i="8"/>
  <c r="S2" i="8" s="1"/>
  <c r="O12" i="8"/>
  <c r="O17" i="8" s="1"/>
  <c r="O22" i="8" s="1"/>
  <c r="O27" i="8" s="1"/>
  <c r="O32" i="8" s="1"/>
  <c r="O37" i="8" s="1"/>
  <c r="O42" i="8" s="1"/>
  <c r="O47" i="8" s="1"/>
  <c r="O52" i="8" s="1"/>
  <c r="O57" i="8" s="1"/>
  <c r="O62" i="8" s="1"/>
  <c r="O67" i="8" s="1"/>
  <c r="O72" i="8" s="1"/>
  <c r="O77" i="8" s="1"/>
  <c r="O82" i="8" s="1"/>
  <c r="N12" i="8"/>
  <c r="N13" i="8" s="1"/>
  <c r="N14" i="8" s="1"/>
  <c r="N15" i="8" s="1"/>
  <c r="N16" i="8" s="1"/>
  <c r="P7" i="8"/>
  <c r="P12" i="8" s="1"/>
  <c r="P17" i="8" s="1"/>
  <c r="P22" i="8" s="1"/>
  <c r="P27" i="8" s="1"/>
  <c r="P32" i="8" s="1"/>
  <c r="P37" i="8" s="1"/>
  <c r="P42" i="8" s="1"/>
  <c r="P47" i="8" s="1"/>
  <c r="P52" i="8" s="1"/>
  <c r="P57" i="8" s="1"/>
  <c r="P62" i="8" s="1"/>
  <c r="P67" i="8" s="1"/>
  <c r="P72" i="8" s="1"/>
  <c r="P77" i="8" s="1"/>
  <c r="P82" i="8" s="1"/>
  <c r="O7" i="8"/>
  <c r="R7" i="8"/>
  <c r="R12" i="8" s="1"/>
  <c r="R17" i="8" s="1"/>
  <c r="R22" i="8" s="1"/>
  <c r="R27" i="8" s="1"/>
  <c r="R32" i="8" s="1"/>
  <c r="R37" i="8" s="1"/>
  <c r="R42" i="8" s="1"/>
  <c r="R47" i="8" s="1"/>
  <c r="R52" i="8" s="1"/>
  <c r="R57" i="8" s="1"/>
  <c r="R62" i="8" s="1"/>
  <c r="R67" i="8" s="1"/>
  <c r="R72" i="8" s="1"/>
  <c r="R77" i="8" s="1"/>
  <c r="R82" i="8" s="1"/>
  <c r="Q7" i="8"/>
  <c r="Q12" i="8" s="1"/>
  <c r="Q17" i="8" s="1"/>
  <c r="Q22" i="8" s="1"/>
  <c r="Q27" i="8" s="1"/>
  <c r="Q32" i="8" s="1"/>
  <c r="Q37" i="8" s="1"/>
  <c r="Q42" i="8" s="1"/>
  <c r="Q47" i="8" s="1"/>
  <c r="Q52" i="8" s="1"/>
  <c r="Q57" i="8" s="1"/>
  <c r="Q62" i="8" s="1"/>
  <c r="Q67" i="8" s="1"/>
  <c r="Q72" i="8" s="1"/>
  <c r="Q77" i="8" s="1"/>
  <c r="Q82" i="8" s="1"/>
  <c r="N7" i="8"/>
  <c r="N8" i="8" s="1"/>
  <c r="N9" i="8" s="1"/>
  <c r="N10" i="8" s="1"/>
  <c r="N11" i="8" s="1"/>
  <c r="M8" i="8"/>
  <c r="M9" i="8" s="1"/>
  <c r="M10" i="8" s="1"/>
  <c r="M11" i="8" s="1"/>
  <c r="M7" i="8"/>
  <c r="M12" i="8" s="1"/>
  <c r="M13" i="8" s="1"/>
  <c r="M14" i="8" s="1"/>
  <c r="M15" i="8" s="1"/>
  <c r="M16" i="8" s="1"/>
  <c r="P6" i="8"/>
  <c r="P5" i="8"/>
  <c r="P10" i="8" s="1"/>
  <c r="P4" i="8"/>
  <c r="P9" i="8" s="1"/>
  <c r="P3" i="8"/>
  <c r="U3" i="8" s="1"/>
  <c r="L7" i="8"/>
  <c r="L12" i="8" s="1"/>
  <c r="L17" i="8" s="1"/>
  <c r="L22" i="8" s="1"/>
  <c r="L27" i="8" s="1"/>
  <c r="L32" i="8" s="1"/>
  <c r="L37" i="8" s="1"/>
  <c r="L42" i="8" s="1"/>
  <c r="L47" i="8" s="1"/>
  <c r="L52" i="8" s="1"/>
  <c r="L57" i="8" s="1"/>
  <c r="L62" i="8" s="1"/>
  <c r="L67" i="8" s="1"/>
  <c r="L72" i="8" s="1"/>
  <c r="L77" i="8" s="1"/>
  <c r="L82" i="8" s="1"/>
  <c r="N3" i="8"/>
  <c r="O3" i="8"/>
  <c r="O4" i="8" s="1"/>
  <c r="R3" i="8"/>
  <c r="R4" i="8" s="1"/>
  <c r="R5" i="8" s="1"/>
  <c r="R6" i="8" s="1"/>
  <c r="Q3" i="8"/>
  <c r="Q4" i="8" s="1"/>
  <c r="Q5" i="8" s="1"/>
  <c r="Q6" i="8" s="1"/>
  <c r="M3" i="8"/>
  <c r="M4" i="8" s="1"/>
  <c r="M5" i="8" s="1"/>
  <c r="M6" i="8" s="1"/>
  <c r="D3" i="8"/>
  <c r="K86" i="8"/>
  <c r="J86" i="8"/>
  <c r="I86" i="8"/>
  <c r="H86" i="8"/>
  <c r="G86" i="8"/>
  <c r="F86" i="8"/>
  <c r="E86" i="8"/>
  <c r="K85" i="8"/>
  <c r="J85" i="8"/>
  <c r="I85" i="8"/>
  <c r="H85" i="8"/>
  <c r="G85" i="8"/>
  <c r="F85" i="8"/>
  <c r="K84" i="8"/>
  <c r="J84" i="8"/>
  <c r="I84" i="8"/>
  <c r="H84" i="8"/>
  <c r="G84" i="8"/>
  <c r="F84" i="8"/>
  <c r="K83" i="8"/>
  <c r="J83" i="8"/>
  <c r="I83" i="8"/>
  <c r="H83" i="8"/>
  <c r="G83" i="8"/>
  <c r="F83" i="8"/>
  <c r="D83" i="8"/>
  <c r="K81" i="8"/>
  <c r="J81" i="8"/>
  <c r="I81" i="8"/>
  <c r="H81" i="8"/>
  <c r="G81" i="8"/>
  <c r="F81" i="8"/>
  <c r="D81" i="8"/>
  <c r="K80" i="8"/>
  <c r="J80" i="8"/>
  <c r="I80" i="8"/>
  <c r="H80" i="8"/>
  <c r="G80" i="8"/>
  <c r="F80" i="8"/>
  <c r="D80" i="8"/>
  <c r="K79" i="8"/>
  <c r="J79" i="8"/>
  <c r="I79" i="8"/>
  <c r="H79" i="8"/>
  <c r="G79" i="8"/>
  <c r="F79" i="8"/>
  <c r="D79" i="8"/>
  <c r="K78" i="8"/>
  <c r="J78" i="8"/>
  <c r="I78" i="8"/>
  <c r="H78" i="8"/>
  <c r="G78" i="8"/>
  <c r="F78" i="8"/>
  <c r="D78" i="8"/>
  <c r="K76" i="8"/>
  <c r="J76" i="8"/>
  <c r="I76" i="8"/>
  <c r="G76" i="8"/>
  <c r="F76" i="8"/>
  <c r="E76" i="8"/>
  <c r="K75" i="8"/>
  <c r="I75" i="8"/>
  <c r="G75" i="8"/>
  <c r="F75" i="8"/>
  <c r="E75" i="8"/>
  <c r="K74" i="8"/>
  <c r="I74" i="8"/>
  <c r="G74" i="8"/>
  <c r="F74" i="8"/>
  <c r="E74" i="8"/>
  <c r="K73" i="8"/>
  <c r="I73" i="8"/>
  <c r="G73" i="8"/>
  <c r="F73" i="8"/>
  <c r="E73" i="8"/>
  <c r="D73" i="8"/>
  <c r="K71" i="8"/>
  <c r="I71" i="8"/>
  <c r="H71" i="8"/>
  <c r="F71" i="8"/>
  <c r="E71" i="8"/>
  <c r="K70" i="8"/>
  <c r="I70" i="8"/>
  <c r="H70" i="8"/>
  <c r="F70" i="8"/>
  <c r="E70" i="8"/>
  <c r="K69" i="8"/>
  <c r="I69" i="8"/>
  <c r="H69" i="8"/>
  <c r="F69" i="8"/>
  <c r="E69" i="8"/>
  <c r="K68" i="8"/>
  <c r="J68" i="8"/>
  <c r="I68" i="8"/>
  <c r="H68" i="8"/>
  <c r="F68" i="8"/>
  <c r="E68" i="8"/>
  <c r="D68" i="8"/>
  <c r="K66" i="8"/>
  <c r="J66" i="8"/>
  <c r="I66" i="8"/>
  <c r="H66" i="8"/>
  <c r="G66" i="8"/>
  <c r="F66" i="8"/>
  <c r="K65" i="8"/>
  <c r="I65" i="8"/>
  <c r="H65" i="8"/>
  <c r="G65" i="8"/>
  <c r="F65" i="8"/>
  <c r="K64" i="8"/>
  <c r="I64" i="8"/>
  <c r="H64" i="8"/>
  <c r="G64" i="8"/>
  <c r="F64" i="8"/>
  <c r="K63" i="8"/>
  <c r="I63" i="8"/>
  <c r="H63" i="8"/>
  <c r="G63" i="8"/>
  <c r="F63" i="8"/>
  <c r="D63" i="8"/>
  <c r="I61" i="8"/>
  <c r="H61" i="8"/>
  <c r="G61" i="8"/>
  <c r="F61" i="8"/>
  <c r="D61" i="8"/>
  <c r="I60" i="8"/>
  <c r="H60" i="8"/>
  <c r="G60" i="8"/>
  <c r="F60" i="8"/>
  <c r="D60" i="8"/>
  <c r="I59" i="8"/>
  <c r="H59" i="8"/>
  <c r="G59" i="8"/>
  <c r="F59" i="8"/>
  <c r="D59" i="8"/>
  <c r="K58" i="8"/>
  <c r="J58" i="8"/>
  <c r="I58" i="8"/>
  <c r="H58" i="8"/>
  <c r="G58" i="8"/>
  <c r="F58" i="8"/>
  <c r="D58" i="8"/>
  <c r="K56" i="8"/>
  <c r="J56" i="8"/>
  <c r="I56" i="8"/>
  <c r="H56" i="8"/>
  <c r="G56" i="8"/>
  <c r="F56" i="8"/>
  <c r="K55" i="8"/>
  <c r="I55" i="8"/>
  <c r="H55" i="8"/>
  <c r="G55" i="8"/>
  <c r="F55" i="8"/>
  <c r="K54" i="8"/>
  <c r="I54" i="8"/>
  <c r="H54" i="8"/>
  <c r="G54" i="8"/>
  <c r="F54" i="8"/>
  <c r="K53" i="8"/>
  <c r="I53" i="8"/>
  <c r="H53" i="8"/>
  <c r="G53" i="8"/>
  <c r="F53" i="8"/>
  <c r="D53" i="8"/>
  <c r="K51" i="8"/>
  <c r="I51" i="8"/>
  <c r="H51" i="8"/>
  <c r="G51" i="8"/>
  <c r="F51" i="8"/>
  <c r="E51" i="8"/>
  <c r="I50" i="8"/>
  <c r="H50" i="8"/>
  <c r="G50" i="8"/>
  <c r="F50" i="8"/>
  <c r="I49" i="8"/>
  <c r="H49" i="8"/>
  <c r="G49" i="8"/>
  <c r="F49" i="8"/>
  <c r="K48" i="8"/>
  <c r="J48" i="8"/>
  <c r="I48" i="8"/>
  <c r="H48" i="8"/>
  <c r="G48" i="8"/>
  <c r="F48" i="8"/>
  <c r="E48" i="8"/>
  <c r="D48" i="8"/>
  <c r="K47" i="8"/>
  <c r="J47" i="8"/>
  <c r="I47" i="8"/>
  <c r="H47" i="8"/>
  <c r="G47" i="8"/>
  <c r="F47" i="8"/>
  <c r="E47" i="8"/>
  <c r="D47" i="8"/>
  <c r="K46" i="8"/>
  <c r="J46" i="8"/>
  <c r="I46" i="8"/>
  <c r="H46" i="8"/>
  <c r="G46" i="8"/>
  <c r="F46" i="8"/>
  <c r="E46" i="8"/>
  <c r="J45" i="8"/>
  <c r="I45" i="8"/>
  <c r="H45" i="8"/>
  <c r="G45" i="8"/>
  <c r="F45" i="8"/>
  <c r="J44" i="8"/>
  <c r="I44" i="8"/>
  <c r="H44" i="8"/>
  <c r="G44" i="8"/>
  <c r="F44" i="8"/>
  <c r="K43" i="8"/>
  <c r="J43" i="8"/>
  <c r="I43" i="8"/>
  <c r="H43" i="8"/>
  <c r="G43" i="8"/>
  <c r="F43" i="8"/>
  <c r="E43" i="8"/>
  <c r="D43" i="8"/>
  <c r="K41" i="8"/>
  <c r="I41" i="8"/>
  <c r="H41" i="8"/>
  <c r="G41" i="8"/>
  <c r="F41" i="8"/>
  <c r="E41" i="8"/>
  <c r="I40" i="8"/>
  <c r="H40" i="8"/>
  <c r="G40" i="8"/>
  <c r="F40" i="8"/>
  <c r="I39" i="8"/>
  <c r="H39" i="8"/>
  <c r="G39" i="8"/>
  <c r="F39" i="8"/>
  <c r="K38" i="8"/>
  <c r="J38" i="8"/>
  <c r="I38" i="8"/>
  <c r="H38" i="8"/>
  <c r="G38" i="8"/>
  <c r="F38" i="8"/>
  <c r="E38" i="8"/>
  <c r="D38" i="8"/>
  <c r="K36" i="8"/>
  <c r="J36" i="8"/>
  <c r="I36" i="8"/>
  <c r="H36" i="8"/>
  <c r="G36" i="8"/>
  <c r="F36" i="8"/>
  <c r="E36" i="8"/>
  <c r="K35" i="8"/>
  <c r="J35" i="8"/>
  <c r="I35" i="8"/>
  <c r="H35" i="8"/>
  <c r="G35" i="8"/>
  <c r="F35" i="8"/>
  <c r="J34" i="8"/>
  <c r="I34" i="8"/>
  <c r="H34" i="8"/>
  <c r="G34" i="8"/>
  <c r="F34" i="8"/>
  <c r="K33" i="8"/>
  <c r="J33" i="8"/>
  <c r="I33" i="8"/>
  <c r="H33" i="8"/>
  <c r="G33" i="8"/>
  <c r="F33" i="8"/>
  <c r="E33" i="8"/>
  <c r="D33" i="8"/>
  <c r="K31" i="8"/>
  <c r="I31" i="8"/>
  <c r="H31" i="8"/>
  <c r="G31" i="8"/>
  <c r="F31" i="8"/>
  <c r="E31" i="8"/>
  <c r="I30" i="8"/>
  <c r="H30" i="8"/>
  <c r="G30" i="8"/>
  <c r="F30" i="8"/>
  <c r="I29" i="8"/>
  <c r="H29" i="8"/>
  <c r="G29" i="8"/>
  <c r="F29" i="8"/>
  <c r="K28" i="8"/>
  <c r="J28" i="8"/>
  <c r="I28" i="8"/>
  <c r="H28" i="8"/>
  <c r="G28" i="8"/>
  <c r="F28" i="8"/>
  <c r="E28" i="8"/>
  <c r="D28" i="8"/>
  <c r="K26" i="8"/>
  <c r="J26" i="8"/>
  <c r="I26" i="8"/>
  <c r="H26" i="8"/>
  <c r="G26" i="8"/>
  <c r="F26" i="8"/>
  <c r="E26" i="8"/>
  <c r="K25" i="8"/>
  <c r="J25" i="8"/>
  <c r="I25" i="8"/>
  <c r="H25" i="8"/>
  <c r="G25" i="8"/>
  <c r="F25" i="8"/>
  <c r="J24" i="8"/>
  <c r="I24" i="8"/>
  <c r="H24" i="8"/>
  <c r="G24" i="8"/>
  <c r="F24" i="8"/>
  <c r="K23" i="8"/>
  <c r="J23" i="8"/>
  <c r="I23" i="8"/>
  <c r="H23" i="8"/>
  <c r="G23" i="8"/>
  <c r="F23" i="8"/>
  <c r="E23" i="8"/>
  <c r="D23" i="8"/>
  <c r="K21" i="8"/>
  <c r="I21" i="8"/>
  <c r="H21" i="8"/>
  <c r="G21" i="8"/>
  <c r="F21" i="8"/>
  <c r="E21" i="8"/>
  <c r="I20" i="8"/>
  <c r="H20" i="8"/>
  <c r="G20" i="8"/>
  <c r="F20" i="8"/>
  <c r="I19" i="8"/>
  <c r="H19" i="8"/>
  <c r="G19" i="8"/>
  <c r="F19" i="8"/>
  <c r="K18" i="8"/>
  <c r="J18" i="8"/>
  <c r="I18" i="8"/>
  <c r="H18" i="8"/>
  <c r="G18" i="8"/>
  <c r="F18" i="8"/>
  <c r="D18" i="8"/>
  <c r="I16" i="8"/>
  <c r="H16" i="8"/>
  <c r="G16" i="8"/>
  <c r="F16" i="8"/>
  <c r="E16" i="8"/>
  <c r="D16" i="8"/>
  <c r="I15" i="8"/>
  <c r="H15" i="8"/>
  <c r="G15" i="8"/>
  <c r="E15" i="8"/>
  <c r="D15" i="8"/>
  <c r="I14" i="8"/>
  <c r="H14" i="8"/>
  <c r="G14" i="8"/>
  <c r="E14" i="8"/>
  <c r="D14" i="8"/>
  <c r="I13" i="8"/>
  <c r="H13" i="8"/>
  <c r="G13" i="8"/>
  <c r="E13" i="8"/>
  <c r="D13" i="8"/>
  <c r="K11" i="8"/>
  <c r="J11" i="8"/>
  <c r="I11" i="8"/>
  <c r="H11" i="8"/>
  <c r="G11" i="8"/>
  <c r="F11" i="8"/>
  <c r="D11" i="8"/>
  <c r="J10" i="8"/>
  <c r="I10" i="8"/>
  <c r="H10" i="8"/>
  <c r="G10" i="8"/>
  <c r="D10" i="8"/>
  <c r="I9" i="8"/>
  <c r="H9" i="8"/>
  <c r="G9" i="8"/>
  <c r="D9" i="8"/>
  <c r="I8" i="8"/>
  <c r="H8" i="8"/>
  <c r="G8" i="8"/>
  <c r="D8" i="8"/>
  <c r="K6" i="8"/>
  <c r="I6" i="8"/>
  <c r="H6" i="8"/>
  <c r="G6" i="8"/>
  <c r="F6" i="8"/>
  <c r="E6" i="8"/>
  <c r="D6" i="8"/>
  <c r="K5" i="8"/>
  <c r="H5" i="8"/>
  <c r="G5" i="8"/>
  <c r="F5" i="8"/>
  <c r="E5" i="8"/>
  <c r="D5" i="8"/>
  <c r="K4" i="8"/>
  <c r="H4" i="8"/>
  <c r="G4" i="8"/>
  <c r="F4" i="8"/>
  <c r="E4" i="8"/>
  <c r="D4" i="8"/>
  <c r="K3" i="8"/>
  <c r="J3" i="8"/>
  <c r="H3" i="8"/>
  <c r="G3" i="8"/>
  <c r="F3" i="8"/>
  <c r="E3" i="8"/>
  <c r="C86" i="8"/>
  <c r="C85" i="8"/>
  <c r="C84" i="8"/>
  <c r="C83" i="8"/>
  <c r="C81" i="8"/>
  <c r="C80" i="8"/>
  <c r="C79" i="8"/>
  <c r="C78" i="8"/>
  <c r="C76" i="8"/>
  <c r="C75" i="8"/>
  <c r="C74" i="8"/>
  <c r="C73" i="8"/>
  <c r="C71" i="8"/>
  <c r="C70" i="8"/>
  <c r="C69" i="8"/>
  <c r="C68" i="8"/>
  <c r="C66" i="8"/>
  <c r="C65" i="8"/>
  <c r="C64" i="8"/>
  <c r="C63" i="8"/>
  <c r="C62" i="8"/>
  <c r="C61" i="8"/>
  <c r="C60" i="8"/>
  <c r="C59" i="8"/>
  <c r="C58" i="8"/>
  <c r="C57" i="8"/>
  <c r="C56" i="8"/>
  <c r="C55" i="8"/>
  <c r="C54" i="8"/>
  <c r="C53" i="8"/>
  <c r="C51" i="8"/>
  <c r="C50" i="8"/>
  <c r="C49" i="8"/>
  <c r="C48" i="8"/>
  <c r="C47" i="8"/>
  <c r="C46" i="8"/>
  <c r="C45" i="8"/>
  <c r="C44" i="8"/>
  <c r="C43" i="8"/>
  <c r="C41" i="8"/>
  <c r="C40" i="8"/>
  <c r="C39" i="8"/>
  <c r="C38" i="8"/>
  <c r="C36" i="8"/>
  <c r="C35" i="8"/>
  <c r="C34" i="8"/>
  <c r="C33" i="8"/>
  <c r="C31" i="8"/>
  <c r="C30" i="8"/>
  <c r="C29" i="8"/>
  <c r="C28" i="8"/>
  <c r="C26" i="8"/>
  <c r="C25" i="8"/>
  <c r="C24" i="8"/>
  <c r="C23" i="8"/>
  <c r="C21" i="8"/>
  <c r="C20" i="8"/>
  <c r="C19" i="8"/>
  <c r="C18" i="8"/>
  <c r="C16" i="8"/>
  <c r="C15" i="8"/>
  <c r="C14" i="8"/>
  <c r="C13" i="8"/>
  <c r="C11" i="8"/>
  <c r="C10" i="8"/>
  <c r="C9" i="8"/>
  <c r="C8" i="8"/>
  <c r="C6" i="8"/>
  <c r="C5" i="8"/>
  <c r="C4" i="8"/>
  <c r="C3" i="8"/>
  <c r="B82" i="8"/>
  <c r="S82" i="8" s="1"/>
  <c r="B77" i="8"/>
  <c r="S77" i="8" s="1"/>
  <c r="B72" i="8"/>
  <c r="S72" i="8" s="1"/>
  <c r="B67" i="8"/>
  <c r="S67" i="8" s="1"/>
  <c r="B62" i="8"/>
  <c r="S62" i="8" s="1"/>
  <c r="B57" i="8"/>
  <c r="S57" i="8" s="1"/>
  <c r="B52" i="8"/>
  <c r="S52" i="8" s="1"/>
  <c r="B47" i="8"/>
  <c r="S47" i="8" s="1"/>
  <c r="B42" i="8"/>
  <c r="S42" i="8" s="1"/>
  <c r="B37" i="8"/>
  <c r="S37" i="8" s="1"/>
  <c r="B32" i="8"/>
  <c r="S32" i="8" s="1"/>
  <c r="B27" i="8"/>
  <c r="S27" i="8" s="1"/>
  <c r="B22" i="8"/>
  <c r="S22" i="8" s="1"/>
  <c r="B17" i="8"/>
  <c r="S17" i="8" s="1"/>
  <c r="B12" i="8"/>
  <c r="S12" i="8" s="1"/>
  <c r="B7" i="8"/>
  <c r="S7" i="8" s="1"/>
  <c r="B5" i="6"/>
  <c r="B4" i="6"/>
  <c r="B3" i="6"/>
  <c r="B2" i="6"/>
  <c r="G30" i="1" l="1"/>
  <c r="G35" i="1" s="1"/>
  <c r="J16" i="8"/>
  <c r="J15" i="8"/>
  <c r="H36" i="1"/>
  <c r="K15" i="8" s="1"/>
  <c r="E10" i="8"/>
  <c r="E11" i="8"/>
  <c r="E50" i="1"/>
  <c r="F24" i="1"/>
  <c r="Q8" i="8"/>
  <c r="Q13" i="8" s="1"/>
  <c r="Q14" i="8" s="1"/>
  <c r="Q15" i="8" s="1"/>
  <c r="Q16" i="8" s="1"/>
  <c r="R8" i="8"/>
  <c r="R9" i="8" s="1"/>
  <c r="R10" i="8" s="1"/>
  <c r="R11" i="8" s="1"/>
  <c r="U6" i="8"/>
  <c r="P11" i="8"/>
  <c r="T11" i="8" s="1"/>
  <c r="T3" i="8"/>
  <c r="V3" i="8" s="1"/>
  <c r="P8" i="8"/>
  <c r="P13" i="8" s="1"/>
  <c r="U13" i="8" s="1"/>
  <c r="O8" i="8"/>
  <c r="O13" i="8" s="1"/>
  <c r="N17" i="8"/>
  <c r="N18" i="8" s="1"/>
  <c r="N19" i="8" s="1"/>
  <c r="N20" i="8" s="1"/>
  <c r="N21" i="8" s="1"/>
  <c r="T9" i="8"/>
  <c r="P14" i="8"/>
  <c r="M17" i="8"/>
  <c r="P15" i="8"/>
  <c r="T10" i="8"/>
  <c r="R13" i="8"/>
  <c r="N4" i="8"/>
  <c r="N5" i="8" s="1"/>
  <c r="N6" i="8" s="1"/>
  <c r="T6" i="8" s="1"/>
  <c r="O5" i="8"/>
  <c r="K34" i="8"/>
  <c r="K24" i="8"/>
  <c r="E56" i="1"/>
  <c r="I56" i="1" s="1"/>
  <c r="E81" i="8"/>
  <c r="D50" i="1"/>
  <c r="D45" i="1"/>
  <c r="D40" i="1"/>
  <c r="E66" i="8"/>
  <c r="E56" i="8"/>
  <c r="G40" i="1"/>
  <c r="H30" i="1" l="1"/>
  <c r="K9" i="8" s="1"/>
  <c r="G29" i="1"/>
  <c r="H29" i="1" s="1"/>
  <c r="K8" i="8" s="1"/>
  <c r="E49" i="1"/>
  <c r="J14" i="8"/>
  <c r="H35" i="1"/>
  <c r="K14" i="8" s="1"/>
  <c r="I30" i="1"/>
  <c r="E9" i="8"/>
  <c r="J9" i="8"/>
  <c r="Q9" i="8"/>
  <c r="Q10" i="8" s="1"/>
  <c r="Q11" i="8" s="1"/>
  <c r="Q18" i="8"/>
  <c r="Q19" i="8" s="1"/>
  <c r="Q20" i="8" s="1"/>
  <c r="Q21" i="8" s="1"/>
  <c r="P16" i="8"/>
  <c r="U16" i="8" s="1"/>
  <c r="U11" i="8"/>
  <c r="V11" i="8" s="1"/>
  <c r="V6" i="8"/>
  <c r="U8" i="8"/>
  <c r="P18" i="8"/>
  <c r="U18" i="8" s="1"/>
  <c r="T5" i="8"/>
  <c r="T8" i="8"/>
  <c r="T13" i="8"/>
  <c r="V13" i="8" s="1"/>
  <c r="O9" i="8"/>
  <c r="O10" i="8" s="1"/>
  <c r="O11" i="8" s="1"/>
  <c r="N22" i="8"/>
  <c r="N23" i="8" s="1"/>
  <c r="N24" i="8" s="1"/>
  <c r="N25" i="8" s="1"/>
  <c r="N26" i="8" s="1"/>
  <c r="P19" i="8"/>
  <c r="T19" i="8" s="1"/>
  <c r="T14" i="8"/>
  <c r="T4" i="8"/>
  <c r="M22" i="8"/>
  <c r="M18" i="8"/>
  <c r="M19" i="8" s="1"/>
  <c r="M20" i="8" s="1"/>
  <c r="M21" i="8" s="1"/>
  <c r="T15" i="8"/>
  <c r="P20" i="8"/>
  <c r="R14" i="8"/>
  <c r="R15" i="8" s="1"/>
  <c r="R16" i="8" s="1"/>
  <c r="R18" i="8"/>
  <c r="O14" i="8"/>
  <c r="O15" i="8" s="1"/>
  <c r="O16" i="8" s="1"/>
  <c r="O18" i="8"/>
  <c r="E55" i="1"/>
  <c r="D51" i="1"/>
  <c r="D84" i="8"/>
  <c r="J73" i="8"/>
  <c r="J75" i="8"/>
  <c r="D74" i="8"/>
  <c r="D69" i="8"/>
  <c r="J69" i="8"/>
  <c r="J63" i="8"/>
  <c r="J65" i="8"/>
  <c r="D64" i="8"/>
  <c r="J59" i="8"/>
  <c r="J53" i="8"/>
  <c r="J55" i="8"/>
  <c r="D54" i="8"/>
  <c r="K49" i="8"/>
  <c r="K50" i="8"/>
  <c r="J49" i="8"/>
  <c r="D49" i="8"/>
  <c r="K44" i="8"/>
  <c r="K45" i="8"/>
  <c r="D44" i="8"/>
  <c r="K39" i="8"/>
  <c r="K40" i="8"/>
  <c r="J39" i="8"/>
  <c r="D39" i="8"/>
  <c r="D34" i="8"/>
  <c r="K29" i="8"/>
  <c r="K30" i="8"/>
  <c r="D29" i="8"/>
  <c r="J29" i="8"/>
  <c r="D46" i="1"/>
  <c r="D24" i="8"/>
  <c r="K19" i="8"/>
  <c r="K20" i="8"/>
  <c r="G41" i="1"/>
  <c r="J19" i="8"/>
  <c r="D41" i="1"/>
  <c r="D19" i="8"/>
  <c r="J4" i="8"/>
  <c r="O6" i="8"/>
  <c r="A27" i="1"/>
  <c r="A26" i="1"/>
  <c r="A25" i="1"/>
  <c r="A24" i="1"/>
  <c r="E122" i="6"/>
  <c r="E117" i="6"/>
  <c r="E112" i="6"/>
  <c r="E72" i="6"/>
  <c r="E69" i="6"/>
  <c r="E67" i="6"/>
  <c r="E64" i="6"/>
  <c r="E62" i="6"/>
  <c r="E59" i="6"/>
  <c r="E57" i="6"/>
  <c r="E54" i="6"/>
  <c r="E52" i="6"/>
  <c r="E49" i="6"/>
  <c r="E47" i="6"/>
  <c r="E44" i="6"/>
  <c r="E42" i="6"/>
  <c r="E37" i="6"/>
  <c r="E32" i="6"/>
  <c r="D25" i="6"/>
  <c r="C25" i="6"/>
  <c r="C26" i="6" s="1"/>
  <c r="B25" i="6"/>
  <c r="B26" i="6" s="1"/>
  <c r="B27" i="6" s="1"/>
  <c r="D24" i="6"/>
  <c r="E87" i="6"/>
  <c r="E107" i="6"/>
  <c r="E102" i="6"/>
  <c r="G34" i="1" l="1"/>
  <c r="J13" i="8" s="1"/>
  <c r="I29" i="1"/>
  <c r="E8" i="8"/>
  <c r="E54" i="1"/>
  <c r="I54" i="1" s="1"/>
  <c r="I55" i="1"/>
  <c r="J8" i="8"/>
  <c r="Q23" i="8"/>
  <c r="Q24" i="8" s="1"/>
  <c r="Q25" i="8" s="1"/>
  <c r="Q26" i="8" s="1"/>
  <c r="V8" i="8"/>
  <c r="P21" i="8"/>
  <c r="P26" i="8" s="1"/>
  <c r="T16" i="8"/>
  <c r="V16" i="8" s="1"/>
  <c r="P23" i="8"/>
  <c r="P28" i="8" s="1"/>
  <c r="T18" i="8"/>
  <c r="V18" i="8" s="1"/>
  <c r="N27" i="8"/>
  <c r="T2" i="8"/>
  <c r="P24" i="8"/>
  <c r="M23" i="8"/>
  <c r="M24" i="8" s="1"/>
  <c r="M25" i="8" s="1"/>
  <c r="M26" i="8" s="1"/>
  <c r="M27" i="8"/>
  <c r="P25" i="8"/>
  <c r="T20" i="8"/>
  <c r="O19" i="8"/>
  <c r="O20" i="8" s="1"/>
  <c r="O21" i="8" s="1"/>
  <c r="O23" i="8"/>
  <c r="R19" i="8"/>
  <c r="R20" i="8" s="1"/>
  <c r="R21" i="8" s="1"/>
  <c r="R23" i="8"/>
  <c r="D52" i="1"/>
  <c r="D86" i="8" s="1"/>
  <c r="D85" i="8"/>
  <c r="J74" i="8"/>
  <c r="D76" i="8"/>
  <c r="D75" i="8"/>
  <c r="D71" i="8"/>
  <c r="D70" i="8"/>
  <c r="J70" i="8"/>
  <c r="J64" i="8"/>
  <c r="D66" i="8"/>
  <c r="D65" i="8"/>
  <c r="J60" i="8"/>
  <c r="J54" i="8"/>
  <c r="D56" i="8"/>
  <c r="D55" i="8"/>
  <c r="J51" i="8"/>
  <c r="J50" i="8"/>
  <c r="D51" i="8"/>
  <c r="D50" i="8"/>
  <c r="D46" i="8"/>
  <c r="D45" i="8"/>
  <c r="J41" i="8"/>
  <c r="J40" i="8"/>
  <c r="D41" i="8"/>
  <c r="D40" i="8"/>
  <c r="D36" i="8"/>
  <c r="D35" i="8"/>
  <c r="D31" i="8"/>
  <c r="D30" i="8"/>
  <c r="J31" i="8"/>
  <c r="J30" i="8"/>
  <c r="D47" i="1"/>
  <c r="D26" i="8" s="1"/>
  <c r="D25" i="8"/>
  <c r="G42" i="1"/>
  <c r="J21" i="8" s="1"/>
  <c r="J20" i="8"/>
  <c r="D42" i="1"/>
  <c r="D21" i="8" s="1"/>
  <c r="D20" i="8"/>
  <c r="E97" i="6"/>
  <c r="H76" i="8"/>
  <c r="J6" i="8"/>
  <c r="J5" i="8"/>
  <c r="C27" i="6"/>
  <c r="D27" i="6" s="1"/>
  <c r="E27" i="6" s="1"/>
  <c r="D26" i="6"/>
  <c r="I52" i="1"/>
  <c r="I42" i="1"/>
  <c r="J30" i="1"/>
  <c r="J31" i="1" s="1"/>
  <c r="J25" i="1"/>
  <c r="H34" i="1" l="1"/>
  <c r="K13" i="8" s="1"/>
  <c r="J32" i="1"/>
  <c r="J34" i="1" s="1"/>
  <c r="J35" i="1" s="1"/>
  <c r="J36" i="1" s="1"/>
  <c r="J37" i="1" s="1"/>
  <c r="J39" i="1" s="1"/>
  <c r="J40" i="1" s="1"/>
  <c r="J41" i="1" s="1"/>
  <c r="E20" i="8" s="1"/>
  <c r="U20" i="8" s="1"/>
  <c r="V20" i="8" s="1"/>
  <c r="J26" i="1"/>
  <c r="Q28" i="8"/>
  <c r="Q29" i="8" s="1"/>
  <c r="Q30" i="8" s="1"/>
  <c r="Q31" i="8" s="1"/>
  <c r="U21" i="8"/>
  <c r="T21" i="8"/>
  <c r="U23" i="8"/>
  <c r="T23" i="8"/>
  <c r="N32" i="8"/>
  <c r="N28" i="8"/>
  <c r="N29" i="8" s="1"/>
  <c r="N30" i="8" s="1"/>
  <c r="N31" i="8" s="1"/>
  <c r="T24" i="8"/>
  <c r="P29" i="8"/>
  <c r="M32" i="8"/>
  <c r="M28" i="8"/>
  <c r="M29" i="8" s="1"/>
  <c r="M30" i="8" s="1"/>
  <c r="M31" i="8" s="1"/>
  <c r="T26" i="8"/>
  <c r="P31" i="8"/>
  <c r="U26" i="8"/>
  <c r="P30" i="8"/>
  <c r="T25" i="8"/>
  <c r="R28" i="8"/>
  <c r="R24" i="8"/>
  <c r="R25" i="8" s="1"/>
  <c r="R26" i="8" s="1"/>
  <c r="U28" i="8"/>
  <c r="P33" i="8"/>
  <c r="T28" i="8"/>
  <c r="O24" i="8"/>
  <c r="O25" i="8" s="1"/>
  <c r="O26" i="8" s="1"/>
  <c r="O28" i="8"/>
  <c r="J71" i="8"/>
  <c r="E61" i="8"/>
  <c r="J61" i="8"/>
  <c r="F10" i="8"/>
  <c r="U10" i="8" s="1"/>
  <c r="V10" i="8" s="1"/>
  <c r="A32" i="1"/>
  <c r="A31" i="1"/>
  <c r="A30" i="1"/>
  <c r="A29" i="1"/>
  <c r="F15" i="8" l="1"/>
  <c r="U15" i="8" s="1"/>
  <c r="V15" i="8" s="1"/>
  <c r="J42" i="1"/>
  <c r="J44" i="1" s="1"/>
  <c r="J45" i="1" s="1"/>
  <c r="J46" i="1" s="1"/>
  <c r="J47" i="1" s="1"/>
  <c r="J27" i="1"/>
  <c r="Q33" i="8"/>
  <c r="Q34" i="8" s="1"/>
  <c r="Q35" i="8" s="1"/>
  <c r="Q36" i="8" s="1"/>
  <c r="V23" i="8"/>
  <c r="V21" i="8"/>
  <c r="V28" i="8"/>
  <c r="V26" i="8"/>
  <c r="N33" i="8"/>
  <c r="N34" i="8" s="1"/>
  <c r="N35" i="8" s="1"/>
  <c r="N36" i="8" s="1"/>
  <c r="N37" i="8"/>
  <c r="P34" i="8"/>
  <c r="T29" i="8"/>
  <c r="M37" i="8"/>
  <c r="M33" i="8"/>
  <c r="M34" i="8" s="1"/>
  <c r="M35" i="8" s="1"/>
  <c r="M36" i="8" s="1"/>
  <c r="P36" i="8"/>
  <c r="T31" i="8"/>
  <c r="U31" i="8"/>
  <c r="P35" i="8"/>
  <c r="T30" i="8"/>
  <c r="R29" i="8"/>
  <c r="R30" i="8" s="1"/>
  <c r="R31" i="8" s="1"/>
  <c r="R33" i="8"/>
  <c r="U33" i="8"/>
  <c r="P38" i="8"/>
  <c r="T33" i="8"/>
  <c r="O29" i="8"/>
  <c r="O30" i="8" s="1"/>
  <c r="O31" i="8" s="1"/>
  <c r="O33" i="8"/>
  <c r="G71" i="8"/>
  <c r="E92" i="6"/>
  <c r="A37" i="1"/>
  <c r="A36" i="1"/>
  <c r="A41" i="1" s="1"/>
  <c r="A35" i="1"/>
  <c r="A34" i="1"/>
  <c r="A33" i="1"/>
  <c r="E60" i="8"/>
  <c r="E55" i="8"/>
  <c r="E31" i="6"/>
  <c r="E19" i="8"/>
  <c r="U19" i="8" s="1"/>
  <c r="E41" i="6"/>
  <c r="E101" i="6"/>
  <c r="E77" i="6"/>
  <c r="E36" i="6" l="1"/>
  <c r="F14" i="8"/>
  <c r="U14" i="8" s="1"/>
  <c r="V14" i="8" s="1"/>
  <c r="E25" i="8"/>
  <c r="U25" i="8" s="1"/>
  <c r="V25" i="8" s="1"/>
  <c r="F9" i="8"/>
  <c r="U9" i="8" s="1"/>
  <c r="V9" i="8" s="1"/>
  <c r="F8" i="8"/>
  <c r="Q38" i="8"/>
  <c r="Q43" i="8" s="1"/>
  <c r="V33" i="8"/>
  <c r="V31" i="8"/>
  <c r="V19" i="8"/>
  <c r="U17" i="8"/>
  <c r="N42" i="8"/>
  <c r="N38" i="8"/>
  <c r="N39" i="8" s="1"/>
  <c r="N40" i="8" s="1"/>
  <c r="N41" i="8" s="1"/>
  <c r="T34" i="8"/>
  <c r="P39" i="8"/>
  <c r="M42" i="8"/>
  <c r="M38" i="8"/>
  <c r="M39" i="8" s="1"/>
  <c r="M40" i="8" s="1"/>
  <c r="M41" i="8" s="1"/>
  <c r="P41" i="8"/>
  <c r="T36" i="8"/>
  <c r="U36" i="8"/>
  <c r="P40" i="8"/>
  <c r="T35" i="8"/>
  <c r="Q39" i="8"/>
  <c r="Q40" i="8" s="1"/>
  <c r="Q41" i="8" s="1"/>
  <c r="O34" i="8"/>
  <c r="O35" i="8" s="1"/>
  <c r="O36" i="8" s="1"/>
  <c r="O38" i="8"/>
  <c r="U38" i="8"/>
  <c r="P43" i="8"/>
  <c r="T38" i="8"/>
  <c r="R38" i="8"/>
  <c r="R34" i="8"/>
  <c r="R35" i="8" s="1"/>
  <c r="R36" i="8" s="1"/>
  <c r="K59" i="8"/>
  <c r="E106" i="6"/>
  <c r="E80" i="8"/>
  <c r="E86" i="6"/>
  <c r="E65" i="8"/>
  <c r="E96" i="6"/>
  <c r="H75" i="8"/>
  <c r="E91" i="6"/>
  <c r="G70" i="8"/>
  <c r="A42" i="1"/>
  <c r="A40" i="1"/>
  <c r="A39" i="1"/>
  <c r="A38" i="1"/>
  <c r="F13" i="8"/>
  <c r="E40" i="6"/>
  <c r="E30" i="6"/>
  <c r="E81" i="6"/>
  <c r="E76" i="6"/>
  <c r="E100" i="6"/>
  <c r="E46" i="6" l="1"/>
  <c r="U12" i="8"/>
  <c r="E35" i="6"/>
  <c r="E45" i="6"/>
  <c r="U7" i="8"/>
  <c r="V38" i="8"/>
  <c r="V36" i="8"/>
  <c r="V17" i="8"/>
  <c r="A17" i="8" s="1"/>
  <c r="V7" i="8"/>
  <c r="A7" i="8" s="1"/>
  <c r="V12" i="8"/>
  <c r="A12" i="8" s="1"/>
  <c r="N43" i="8"/>
  <c r="N44" i="8" s="1"/>
  <c r="N45" i="8" s="1"/>
  <c r="N46" i="8" s="1"/>
  <c r="N47" i="8"/>
  <c r="T39" i="8"/>
  <c r="P44" i="8"/>
  <c r="M47" i="8"/>
  <c r="M43" i="8"/>
  <c r="M44" i="8" s="1"/>
  <c r="M45" i="8" s="1"/>
  <c r="M46" i="8" s="1"/>
  <c r="P46" i="8"/>
  <c r="T41" i="8"/>
  <c r="U41" i="8"/>
  <c r="P45" i="8"/>
  <c r="T40" i="8"/>
  <c r="R39" i="8"/>
  <c r="R40" i="8" s="1"/>
  <c r="R41" i="8" s="1"/>
  <c r="R43" i="8"/>
  <c r="O39" i="8"/>
  <c r="O40" i="8" s="1"/>
  <c r="O41" i="8" s="1"/>
  <c r="O43" i="8"/>
  <c r="U43" i="8"/>
  <c r="T43" i="8"/>
  <c r="P48" i="8"/>
  <c r="Q44" i="8"/>
  <c r="Q45" i="8" s="1"/>
  <c r="Q46" i="8" s="1"/>
  <c r="Q48" i="8"/>
  <c r="K60" i="8"/>
  <c r="E105" i="6"/>
  <c r="E79" i="8"/>
  <c r="E39" i="6"/>
  <c r="E18" i="8"/>
  <c r="E80" i="6"/>
  <c r="E59" i="8"/>
  <c r="E75" i="6"/>
  <c r="E54" i="8"/>
  <c r="E90" i="6"/>
  <c r="G69" i="8"/>
  <c r="E95" i="6"/>
  <c r="H74" i="8"/>
  <c r="E85" i="6"/>
  <c r="E64" i="8"/>
  <c r="A47" i="1"/>
  <c r="A52" i="1" s="1"/>
  <c r="A57" i="1" s="1"/>
  <c r="A62" i="1" s="1"/>
  <c r="A67" i="1" s="1"/>
  <c r="A46" i="1"/>
  <c r="A51" i="1" s="1"/>
  <c r="A56" i="1" s="1"/>
  <c r="A61" i="1" s="1"/>
  <c r="A66" i="1" s="1"/>
  <c r="A45" i="1"/>
  <c r="A50" i="1" s="1"/>
  <c r="A55" i="1" s="1"/>
  <c r="A60" i="1" s="1"/>
  <c r="A65" i="1" s="1"/>
  <c r="A44" i="1"/>
  <c r="A49" i="1" s="1"/>
  <c r="A54" i="1" s="1"/>
  <c r="A59" i="1" s="1"/>
  <c r="A64" i="1" s="1"/>
  <c r="A43" i="1"/>
  <c r="A48" i="1" s="1"/>
  <c r="E53" i="8"/>
  <c r="G68" i="8"/>
  <c r="E58" i="8"/>
  <c r="E29" i="6"/>
  <c r="E34" i="6"/>
  <c r="I34" i="1"/>
  <c r="E78" i="8"/>
  <c r="H73" i="8"/>
  <c r="E24" i="8" l="1"/>
  <c r="U24" i="8" s="1"/>
  <c r="U22" i="8" s="1"/>
  <c r="V43" i="8"/>
  <c r="V41" i="8"/>
  <c r="N52" i="8"/>
  <c r="N48" i="8"/>
  <c r="N49" i="8" s="1"/>
  <c r="N50" i="8" s="1"/>
  <c r="N51" i="8" s="1"/>
  <c r="T44" i="8"/>
  <c r="P49" i="8"/>
  <c r="M48" i="8"/>
  <c r="M49" i="8" s="1"/>
  <c r="M50" i="8" s="1"/>
  <c r="M51" i="8" s="1"/>
  <c r="M52" i="8"/>
  <c r="P51" i="8"/>
  <c r="T46" i="8"/>
  <c r="U46" i="8"/>
  <c r="P50" i="8"/>
  <c r="T45" i="8"/>
  <c r="T48" i="8"/>
  <c r="P53" i="8"/>
  <c r="U48" i="8"/>
  <c r="O44" i="8"/>
  <c r="O45" i="8" s="1"/>
  <c r="O46" i="8" s="1"/>
  <c r="O48" i="8"/>
  <c r="Q49" i="8"/>
  <c r="Q50" i="8" s="1"/>
  <c r="Q51" i="8" s="1"/>
  <c r="Q53" i="8"/>
  <c r="R44" i="8"/>
  <c r="R45" i="8" s="1"/>
  <c r="R46" i="8" s="1"/>
  <c r="R48" i="8"/>
  <c r="E82" i="6"/>
  <c r="K61" i="8"/>
  <c r="E84" i="6"/>
  <c r="E63" i="8"/>
  <c r="E94" i="6"/>
  <c r="E89" i="6"/>
  <c r="E74" i="6"/>
  <c r="E99" i="6"/>
  <c r="E104" i="6"/>
  <c r="E79" i="6"/>
  <c r="I35" i="1"/>
  <c r="J50" i="1"/>
  <c r="V24" i="8" l="1"/>
  <c r="V22" i="8" s="1"/>
  <c r="A22" i="8" s="1"/>
  <c r="V48" i="8"/>
  <c r="V46" i="8"/>
  <c r="N53" i="8"/>
  <c r="N54" i="8" s="1"/>
  <c r="N55" i="8" s="1"/>
  <c r="N56" i="8" s="1"/>
  <c r="N57" i="8"/>
  <c r="P54" i="8"/>
  <c r="T49" i="8"/>
  <c r="M57" i="8"/>
  <c r="M53" i="8"/>
  <c r="M54" i="8" s="1"/>
  <c r="M55" i="8" s="1"/>
  <c r="M56" i="8" s="1"/>
  <c r="T51" i="8"/>
  <c r="P56" i="8"/>
  <c r="U51" i="8"/>
  <c r="T50" i="8"/>
  <c r="P55" i="8"/>
  <c r="Q54" i="8"/>
  <c r="Q55" i="8" s="1"/>
  <c r="Q56" i="8" s="1"/>
  <c r="Q58" i="8"/>
  <c r="U53" i="8"/>
  <c r="P58" i="8"/>
  <c r="T53" i="8"/>
  <c r="R53" i="8"/>
  <c r="R49" i="8"/>
  <c r="R50" i="8" s="1"/>
  <c r="R51" i="8" s="1"/>
  <c r="O49" i="8"/>
  <c r="O50" i="8" s="1"/>
  <c r="O51" i="8" s="1"/>
  <c r="O53" i="8"/>
  <c r="I36" i="1"/>
  <c r="J51" i="1"/>
  <c r="V53" i="8" l="1"/>
  <c r="V51" i="8"/>
  <c r="N62" i="8"/>
  <c r="N58" i="8"/>
  <c r="N59" i="8" s="1"/>
  <c r="N60" i="8" s="1"/>
  <c r="N61" i="8" s="1"/>
  <c r="P59" i="8"/>
  <c r="U54" i="8"/>
  <c r="T54" i="8"/>
  <c r="M62" i="8"/>
  <c r="M58" i="8"/>
  <c r="M59" i="8" s="1"/>
  <c r="M60" i="8" s="1"/>
  <c r="M61" i="8" s="1"/>
  <c r="P61" i="8"/>
  <c r="T56" i="8"/>
  <c r="U56" i="8"/>
  <c r="T55" i="8"/>
  <c r="P60" i="8"/>
  <c r="U55" i="8"/>
  <c r="U58" i="8"/>
  <c r="P63" i="8"/>
  <c r="T58" i="8"/>
  <c r="R54" i="8"/>
  <c r="R55" i="8" s="1"/>
  <c r="R56" i="8" s="1"/>
  <c r="R58" i="8"/>
  <c r="O54" i="8"/>
  <c r="O55" i="8" s="1"/>
  <c r="O56" i="8" s="1"/>
  <c r="O58" i="8"/>
  <c r="Q59" i="8"/>
  <c r="Q60" i="8" s="1"/>
  <c r="Q61" i="8" s="1"/>
  <c r="Q63" i="8"/>
  <c r="E30" i="8"/>
  <c r="U30" i="8" s="1"/>
  <c r="V30" i="8" s="1"/>
  <c r="E51" i="6"/>
  <c r="I47" i="1"/>
  <c r="I37" i="1"/>
  <c r="J52" i="1"/>
  <c r="V58" i="8" l="1"/>
  <c r="V56" i="8"/>
  <c r="V55" i="8"/>
  <c r="N63" i="8"/>
  <c r="N64" i="8" s="1"/>
  <c r="N65" i="8" s="1"/>
  <c r="N66" i="8" s="1"/>
  <c r="N67" i="8"/>
  <c r="V54" i="8"/>
  <c r="T59" i="8"/>
  <c r="P64" i="8"/>
  <c r="U59" i="8"/>
  <c r="U52" i="8"/>
  <c r="M67" i="8"/>
  <c r="M63" i="8"/>
  <c r="M64" i="8" s="1"/>
  <c r="M65" i="8" s="1"/>
  <c r="M66" i="8" s="1"/>
  <c r="P66" i="8"/>
  <c r="T61" i="8"/>
  <c r="U61" i="8"/>
  <c r="U60" i="8"/>
  <c r="T60" i="8"/>
  <c r="P65" i="8"/>
  <c r="O59" i="8"/>
  <c r="O60" i="8" s="1"/>
  <c r="O61" i="8" s="1"/>
  <c r="O63" i="8"/>
  <c r="Q64" i="8"/>
  <c r="Q65" i="8" s="1"/>
  <c r="Q66" i="8" s="1"/>
  <c r="Q68" i="8"/>
  <c r="R63" i="8"/>
  <c r="R59" i="8"/>
  <c r="R60" i="8" s="1"/>
  <c r="R61" i="8" s="1"/>
  <c r="U63" i="8"/>
  <c r="P68" i="8"/>
  <c r="T63" i="8"/>
  <c r="E50" i="6"/>
  <c r="E29" i="8"/>
  <c r="U29" i="8" s="1"/>
  <c r="E35" i="8"/>
  <c r="U35" i="8" s="1"/>
  <c r="V35" i="8" s="1"/>
  <c r="E56" i="6"/>
  <c r="V63" i="8" l="1"/>
  <c r="V61" i="8"/>
  <c r="V60" i="8"/>
  <c r="V52" i="8"/>
  <c r="A52" i="8" s="1"/>
  <c r="V29" i="8"/>
  <c r="U27" i="8"/>
  <c r="N68" i="8"/>
  <c r="N69" i="8" s="1"/>
  <c r="N70" i="8" s="1"/>
  <c r="N71" i="8" s="1"/>
  <c r="N72" i="8"/>
  <c r="V59" i="8"/>
  <c r="T64" i="8"/>
  <c r="P69" i="8"/>
  <c r="U64" i="8"/>
  <c r="U57" i="8"/>
  <c r="M68" i="8"/>
  <c r="M69" i="8" s="1"/>
  <c r="M70" i="8" s="1"/>
  <c r="M71" i="8" s="1"/>
  <c r="M72" i="8"/>
  <c r="P71" i="8"/>
  <c r="U66" i="8"/>
  <c r="T66" i="8"/>
  <c r="U65" i="8"/>
  <c r="T65" i="8"/>
  <c r="P70" i="8"/>
  <c r="P73" i="8"/>
  <c r="T68" i="8"/>
  <c r="U68" i="8"/>
  <c r="R64" i="8"/>
  <c r="R65" i="8" s="1"/>
  <c r="R66" i="8" s="1"/>
  <c r="R68" i="8"/>
  <c r="Q69" i="8"/>
  <c r="Q70" i="8" s="1"/>
  <c r="Q71" i="8" s="1"/>
  <c r="Q73" i="8"/>
  <c r="O64" i="8"/>
  <c r="O65" i="8" s="1"/>
  <c r="O66" i="8" s="1"/>
  <c r="O68" i="8"/>
  <c r="E55" i="6"/>
  <c r="E34" i="8"/>
  <c r="U34" i="8" s="1"/>
  <c r="E61" i="6"/>
  <c r="E40" i="8"/>
  <c r="U40" i="8" s="1"/>
  <c r="V40" i="8" s="1"/>
  <c r="V68" i="8" l="1"/>
  <c r="V66" i="8"/>
  <c r="V65" i="8"/>
  <c r="V57" i="8"/>
  <c r="A57" i="8" s="1"/>
  <c r="V27" i="8"/>
  <c r="A27" i="8" s="1"/>
  <c r="V34" i="8"/>
  <c r="U32" i="8"/>
  <c r="N73" i="8"/>
  <c r="N74" i="8" s="1"/>
  <c r="N75" i="8" s="1"/>
  <c r="N76" i="8" s="1"/>
  <c r="N77" i="8"/>
  <c r="V64" i="8"/>
  <c r="T69" i="8"/>
  <c r="U69" i="8"/>
  <c r="P74" i="8"/>
  <c r="M73" i="8"/>
  <c r="M74" i="8" s="1"/>
  <c r="M75" i="8" s="1"/>
  <c r="M76" i="8" s="1"/>
  <c r="M77" i="8"/>
  <c r="U62" i="8"/>
  <c r="T71" i="8"/>
  <c r="P76" i="8"/>
  <c r="U71" i="8"/>
  <c r="U70" i="8"/>
  <c r="T70" i="8"/>
  <c r="P75" i="8"/>
  <c r="Q74" i="8"/>
  <c r="Q75" i="8" s="1"/>
  <c r="Q76" i="8" s="1"/>
  <c r="Q78" i="8"/>
  <c r="O69" i="8"/>
  <c r="O70" i="8" s="1"/>
  <c r="O71" i="8" s="1"/>
  <c r="O73" i="8"/>
  <c r="R69" i="8"/>
  <c r="R70" i="8" s="1"/>
  <c r="R71" i="8" s="1"/>
  <c r="R73" i="8"/>
  <c r="U73" i="8"/>
  <c r="P78" i="8"/>
  <c r="T73" i="8"/>
  <c r="E60" i="6"/>
  <c r="E39" i="8"/>
  <c r="U39" i="8" s="1"/>
  <c r="E45" i="8"/>
  <c r="U45" i="8" s="1"/>
  <c r="V45" i="8" s="1"/>
  <c r="V73" i="8" l="1"/>
  <c r="V71" i="8"/>
  <c r="V70" i="8"/>
  <c r="V32" i="8"/>
  <c r="A32" i="8" s="1"/>
  <c r="V62" i="8"/>
  <c r="A62" i="8" s="1"/>
  <c r="V39" i="8"/>
  <c r="U37" i="8"/>
  <c r="N82" i="8"/>
  <c r="N83" i="8" s="1"/>
  <c r="N84" i="8" s="1"/>
  <c r="N85" i="8" s="1"/>
  <c r="N86" i="8" s="1"/>
  <c r="N78" i="8"/>
  <c r="N79" i="8" s="1"/>
  <c r="N80" i="8" s="1"/>
  <c r="N81" i="8" s="1"/>
  <c r="V69" i="8"/>
  <c r="P79" i="8"/>
  <c r="U74" i="8"/>
  <c r="T74" i="8"/>
  <c r="M78" i="8"/>
  <c r="M79" i="8" s="1"/>
  <c r="M80" i="8" s="1"/>
  <c r="M81" i="8" s="1"/>
  <c r="M82" i="8"/>
  <c r="M83" i="8" s="1"/>
  <c r="M84" i="8" s="1"/>
  <c r="M85" i="8" s="1"/>
  <c r="M86" i="8" s="1"/>
  <c r="P81" i="8"/>
  <c r="T76" i="8"/>
  <c r="U76" i="8"/>
  <c r="U67" i="8"/>
  <c r="T75" i="8"/>
  <c r="P80" i="8"/>
  <c r="U75" i="8"/>
  <c r="U78" i="8"/>
  <c r="P83" i="8"/>
  <c r="T78" i="8"/>
  <c r="O74" i="8"/>
  <c r="O75" i="8" s="1"/>
  <c r="O76" i="8" s="1"/>
  <c r="O78" i="8"/>
  <c r="R74" i="8"/>
  <c r="R75" i="8" s="1"/>
  <c r="R76" i="8" s="1"/>
  <c r="R78" i="8"/>
  <c r="Q79" i="8"/>
  <c r="Q80" i="8" s="1"/>
  <c r="Q81" i="8" s="1"/>
  <c r="Q83" i="8"/>
  <c r="Q84" i="8" s="1"/>
  <c r="Q85" i="8" s="1"/>
  <c r="Q86" i="8" s="1"/>
  <c r="E66" i="6"/>
  <c r="V78" i="8" l="1"/>
  <c r="V76" i="8"/>
  <c r="V75" i="8"/>
  <c r="V67" i="8"/>
  <c r="A67" i="8" s="1"/>
  <c r="V37" i="8"/>
  <c r="A37" i="8" s="1"/>
  <c r="V74" i="8"/>
  <c r="U79" i="8"/>
  <c r="T79" i="8"/>
  <c r="P84" i="8"/>
  <c r="P86" i="8"/>
  <c r="T81" i="8"/>
  <c r="U81" i="8"/>
  <c r="U72" i="8"/>
  <c r="U80" i="8"/>
  <c r="T80" i="8"/>
  <c r="P85" i="8"/>
  <c r="R83" i="8"/>
  <c r="R84" i="8" s="1"/>
  <c r="R85" i="8" s="1"/>
  <c r="R86" i="8" s="1"/>
  <c r="R79" i="8"/>
  <c r="R80" i="8" s="1"/>
  <c r="R81" i="8" s="1"/>
  <c r="O79" i="8"/>
  <c r="O80" i="8" s="1"/>
  <c r="O81" i="8" s="1"/>
  <c r="O83" i="8"/>
  <c r="O84" i="8" s="1"/>
  <c r="O85" i="8" s="1"/>
  <c r="O86" i="8" s="1"/>
  <c r="U83" i="8"/>
  <c r="T83" i="8"/>
  <c r="E49" i="8"/>
  <c r="U49" i="8" s="1"/>
  <c r="E50" i="8"/>
  <c r="U50" i="8" s="1"/>
  <c r="V50" i="8" s="1"/>
  <c r="E65" i="6"/>
  <c r="E44" i="8"/>
  <c r="U44" i="8" s="1"/>
  <c r="E71" i="6"/>
  <c r="V83" i="8" l="1"/>
  <c r="V81" i="8"/>
  <c r="V80" i="8"/>
  <c r="V72" i="8"/>
  <c r="A72" i="8" s="1"/>
  <c r="V49" i="8"/>
  <c r="U47" i="8"/>
  <c r="V44" i="8"/>
  <c r="U42" i="8"/>
  <c r="T84" i="8"/>
  <c r="V79" i="8"/>
  <c r="U77" i="8"/>
  <c r="T86" i="8"/>
  <c r="U86" i="8"/>
  <c r="T85" i="8"/>
  <c r="E70" i="6"/>
  <c r="V86" i="8" l="1"/>
  <c r="V77" i="8"/>
  <c r="A77" i="8" s="1"/>
  <c r="V47" i="8"/>
  <c r="A47" i="8" s="1"/>
  <c r="V42" i="8"/>
  <c r="A42" i="8" s="1"/>
  <c r="A53" i="1" l="1"/>
  <c r="A58" i="1" l="1"/>
  <c r="A63" i="1" l="1"/>
  <c r="E61" i="1"/>
  <c r="I61" i="1" s="1"/>
  <c r="I41" i="1"/>
  <c r="I40" i="1"/>
  <c r="I39" i="1"/>
  <c r="I44" i="1"/>
  <c r="I45" i="1"/>
  <c r="I46" i="1"/>
  <c r="A68" i="1" l="1"/>
  <c r="E60" i="1"/>
  <c r="I60" i="1" s="1"/>
  <c r="E121" i="6"/>
  <c r="E59" i="1" l="1"/>
  <c r="I59" i="1" s="1"/>
  <c r="E120" i="6"/>
  <c r="I62" i="1"/>
  <c r="E119" i="6" l="1"/>
  <c r="E116" i="6"/>
  <c r="E115" i="6" l="1"/>
  <c r="I57" i="1"/>
  <c r="I27" i="1"/>
  <c r="I5" i="8"/>
  <c r="U5" i="8" s="1"/>
  <c r="V5" i="8" s="1"/>
  <c r="E114" i="6" l="1"/>
  <c r="E26" i="6"/>
  <c r="I26" i="1"/>
  <c r="I4" i="8"/>
  <c r="U4" i="8" s="1"/>
  <c r="V4" i="8" s="1"/>
  <c r="E111" i="6" l="1"/>
  <c r="E85" i="8"/>
  <c r="U85" i="8" s="1"/>
  <c r="V85" i="8" s="1"/>
  <c r="U2" i="8"/>
  <c r="V2" i="8"/>
  <c r="E25" i="6"/>
  <c r="I25" i="1"/>
  <c r="I51" i="1"/>
  <c r="A2" i="8" l="1"/>
  <c r="I24" i="1"/>
  <c r="I3" i="8"/>
  <c r="E24" i="6"/>
  <c r="E110" i="6"/>
  <c r="E84" i="8"/>
  <c r="U84" i="8" s="1"/>
  <c r="I50" i="1"/>
  <c r="V84" i="8" l="1"/>
  <c r="U82" i="8"/>
  <c r="E109" i="6"/>
  <c r="E83" i="8"/>
  <c r="I49" i="1"/>
  <c r="V82" i="8" l="1"/>
  <c r="A82" i="8" l="1"/>
  <c r="V87" i="8"/>
  <c r="A87" i="8" l="1"/>
  <c r="V88" i="8"/>
  <c r="A88" i="8" s="1"/>
  <c r="V89" i="8" l="1"/>
  <c r="A89" i="8" s="1"/>
</calcChain>
</file>

<file path=xl/sharedStrings.xml><?xml version="1.0" encoding="utf-8"?>
<sst xmlns="http://schemas.openxmlformats.org/spreadsheetml/2006/main" count="351" uniqueCount="75">
  <si>
    <t>Items</t>
  </si>
  <si>
    <t>Disbursements</t>
  </si>
  <si>
    <t>Cost</t>
  </si>
  <si>
    <t>Recurring Fee</t>
  </si>
  <si>
    <t>Hourly Rate</t>
  </si>
  <si>
    <t>N/A</t>
  </si>
  <si>
    <t>Full Detail Retainer</t>
  </si>
  <si>
    <t>Premium Retainer</t>
  </si>
  <si>
    <t>Deluxe Retainer</t>
  </si>
  <si>
    <t>Express Retainer</t>
  </si>
  <si>
    <t>Fee per 30 days</t>
  </si>
  <si>
    <t>As Incurred</t>
  </si>
  <si>
    <t>Variation</t>
  </si>
  <si>
    <t>Fixed Fee</t>
  </si>
  <si>
    <t xml:space="preserve">CHARGE ITEM </t>
  </si>
  <si>
    <t>RETAINER LEVEL</t>
  </si>
  <si>
    <t>CHARGE CATEGORY</t>
  </si>
  <si>
    <t>PER ITEM</t>
  </si>
  <si>
    <t>PER HOUR</t>
  </si>
  <si>
    <t>HALF DAY</t>
  </si>
  <si>
    <t>FULL DAY</t>
  </si>
  <si>
    <t>PER 30 DAYS</t>
  </si>
  <si>
    <t>Details Below</t>
  </si>
  <si>
    <t>Sundries (Copying / Printing)</t>
  </si>
  <si>
    <t>Sundries (Outgoing Facsimiles)</t>
  </si>
  <si>
    <t>PERIOD START</t>
  </si>
  <si>
    <t>END</t>
  </si>
  <si>
    <t>Sundries for photocopying and / or printing are charged at the rate per page set out in the Per Item column.</t>
  </si>
  <si>
    <t>Sundries for outgoing facsimiles are charged at the rate per page set out in the Per Item column.</t>
  </si>
  <si>
    <t>A</t>
  </si>
  <si>
    <t>OUT OF POCKET EXPENSES</t>
  </si>
  <si>
    <t>INCLUDED IN ITEM</t>
  </si>
  <si>
    <t xml:space="preserve">         Or contact us on (03) 9098 8668</t>
  </si>
  <si>
    <t>Unlimited</t>
  </si>
  <si>
    <t>Additional Units</t>
  </si>
  <si>
    <t>Included Units</t>
  </si>
  <si>
    <t>INVOICING PROCESS AND RETAINER PERIODS</t>
  </si>
  <si>
    <t>APPLY BY EMAIL FOR A CBL RETAINER</t>
  </si>
  <si>
    <t>mailto:mail@cblbusinesslawyers.com.au?subject=Town Agent Retainer –&amp;body=Hello, we apply for a [INSERT MODEL] Retainer. We act for [PARTY] in [COURT] at [VENUE].  The next step is [INSERT], the deadline is [INSERT]. Our contacts details are: [INSERT]</t>
  </si>
  <si>
    <t>fee model</t>
  </si>
  <si>
    <t>Item</t>
  </si>
  <si>
    <t>MONTH</t>
  </si>
  <si>
    <t>Matter</t>
  </si>
  <si>
    <t xml:space="preserve">From </t>
  </si>
  <si>
    <t>To</t>
  </si>
  <si>
    <t>Retainer</t>
  </si>
  <si>
    <t>Per Item</t>
  </si>
  <si>
    <t>Days in M.</t>
  </si>
  <si>
    <t>Description</t>
  </si>
  <si>
    <t>#</t>
  </si>
  <si>
    <t>Items/Units</t>
  </si>
  <si>
    <t>TOTAL</t>
  </si>
  <si>
    <t>SUB-TOTAL</t>
  </si>
  <si>
    <t>GST</t>
  </si>
  <si>
    <t>Premium</t>
  </si>
  <si>
    <t>Hours</t>
  </si>
  <si>
    <t xml:space="preserve">Additional Lawyer Services </t>
  </si>
  <si>
    <t>Additional Support Staff Services</t>
  </si>
  <si>
    <t>Unlimimited</t>
  </si>
  <si>
    <t>Per Item Charge</t>
  </si>
  <si>
    <t>Each initial retainer period commences on the date that instructions are received and continues until the last day of the calendar month in which such initial instructions were received.  The Recurring Fee payable for that calendar month shall be on a pro rata basis.  The next retainer period and each subsequent retainer period thereafter shall commence on the first day of each calendar month.  The Recurring Fee shall be payable for each such subsequent retainer period (or part thereof) in which CBL contines to provide assistance in and / or remains on the record in the proceeding.  Invoices will usually be rendered within seven days after the end of each calendar month for the Recurring Fee and other costs and disbursements for that calendar month.  Invoices may also be rendered at other or additional appropriate points in CBL's discretion (for example, if a substantial disbursment is incurred an invoice for disbursements may be rendered prior to the end of that Recurring Fee period).  Invoices shall be due and payable within 30days.  Once you have chosen your retainer level a costs agreement and disclosure statement will also be sent to you setting out the full terms and conditions of our retainer.  Fees and charges set out herein are exclusive of GST.</t>
  </si>
  <si>
    <t>Units Incl</t>
  </si>
  <si>
    <t xml:space="preserve">Monthly Units (Lawyer Services) Included in Recurring Fee </t>
  </si>
  <si>
    <t xml:space="preserve">Monthly Units (Support Services) Included in Recurring Fee </t>
  </si>
  <si>
    <t>Included within the Monthly Recurring Fee is the maximum number of units of support staff services set out in the "Units Incl" column.  Time is calculated in 6 minute units.  The Average Rate is the rate per hour assuming all Units Included are used in a given month.</t>
  </si>
  <si>
    <t>Rate per hour for lawyer services in excess of the maximum number of units included in any given month.  Time is calculated in 6 minute units.</t>
  </si>
  <si>
    <t>Rate per hour for support staff services in excess of the maximum number of units included in any given month.  Time is calculated in 6 minute units.</t>
  </si>
  <si>
    <t xml:space="preserve">There may be periods where minimal work is required on the matter during which the lower retainer levels represent better value and periods during which higher retainer levels represent better value.  The Retainer Variation Fees and conditions are intended to prevent scaling up during very busy periods and scaling down during quiet periods .  There is no fee to 'scale up' a retainer level.  The below fees apply to scale down any retainer level.  </t>
  </si>
  <si>
    <t>Disbursements incurred will be charged to you at cost.</t>
  </si>
  <si>
    <t>Included within the Monthly Recurring Fee is the maximum number of units of lawyer services set out in the "Units Incl" column.  Time is calculated in 6 minute units.  The 'Hours' column sets out the number of hours which are equivalent to the number of units in the 'Units Inc' column.</t>
  </si>
  <si>
    <t xml:space="preserve">CBL acts as your town agent in the proceeding, our office is your address for service in Victoria, are fees and charges are based upon the retainer level that you choose as set out in this Fee Schedule. </t>
  </si>
  <si>
    <t>Version Date: 1.7.15</t>
  </si>
  <si>
    <t>Retainer Variation                                 ('scaling down' a retainer level)</t>
  </si>
  <si>
    <r>
      <t>CHECKBOX CHOICES TO COMPARE RETAINER OPTIONS ABOVE, THEN CLICK "</t>
    </r>
    <r>
      <rPr>
        <b/>
        <i/>
        <u/>
        <sz val="16"/>
        <color theme="1"/>
        <rFont val="Calibri"/>
        <family val="2"/>
        <scheme val="minor"/>
      </rPr>
      <t>SHOW ME THE FEES</t>
    </r>
    <r>
      <rPr>
        <b/>
        <i/>
        <sz val="16"/>
        <color theme="1"/>
        <rFont val="Calibri"/>
        <family val="2"/>
        <scheme val="minor"/>
      </rPr>
      <t xml:space="preserve">". </t>
    </r>
  </si>
  <si>
    <t>Included in Recurring Fee to Maximum of Included Units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</si>
</sst>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quot;$&quot;#,##0.00"/>
    <numFmt numFmtId="165" formatCode="_-&quot;$&quot;* #,##0_-;\-&quot;$&quot;* #,##0_-;_-&quot;$&quot;* &quot;-&quot;??_-;_-@_-"/>
    <numFmt numFmtId="166" formatCode="0.0"/>
  </numFmts>
  <fonts count="44" x14ac:knownFonts="1">
    <font>
      <sz val="11"/>
      <color theme="1"/>
      <name val="Calibri"/>
      <family val="2"/>
      <scheme val="minor"/>
    </font>
    <font>
      <sz val="11"/>
      <color theme="1"/>
      <name val="Calibri"/>
      <family val="2"/>
      <scheme val="minor"/>
    </font>
    <font>
      <sz val="11"/>
      <color rgb="FFFF0000"/>
      <name val="Calibri"/>
      <family val="2"/>
      <scheme val="minor"/>
    </font>
    <font>
      <u/>
      <sz val="11"/>
      <color theme="1"/>
      <name val="Calibri"/>
      <family val="2"/>
      <scheme val="minor"/>
    </font>
    <font>
      <sz val="11"/>
      <name val="Calibri"/>
      <family val="2"/>
      <scheme val="minor"/>
    </font>
    <font>
      <sz val="11"/>
      <color theme="9"/>
      <name val="Calibri"/>
      <family val="2"/>
      <scheme val="minor"/>
    </font>
    <font>
      <sz val="11"/>
      <color rgb="FF7030A0"/>
      <name val="Calibri"/>
      <family val="2"/>
      <scheme val="minor"/>
    </font>
    <font>
      <b/>
      <sz val="12"/>
      <color theme="1"/>
      <name val="Calibri"/>
      <family val="2"/>
      <scheme val="minor"/>
    </font>
    <font>
      <b/>
      <u/>
      <sz val="11"/>
      <color theme="1"/>
      <name val="Calibri"/>
      <family val="2"/>
      <scheme val="minor"/>
    </font>
    <font>
      <sz val="11"/>
      <color theme="0"/>
      <name val="Calibri"/>
      <family val="2"/>
      <scheme val="minor"/>
    </font>
    <font>
      <b/>
      <sz val="14"/>
      <color rgb="FF0070C0"/>
      <name val="Calibri"/>
      <family val="2"/>
      <scheme val="minor"/>
    </font>
    <font>
      <sz val="11"/>
      <color theme="4"/>
      <name val="Calibri"/>
      <family val="2"/>
      <scheme val="minor"/>
    </font>
    <font>
      <b/>
      <i/>
      <sz val="16"/>
      <color theme="1"/>
      <name val="Calibri"/>
      <family val="2"/>
      <scheme val="minor"/>
    </font>
    <font>
      <sz val="11"/>
      <color theme="9" tint="0.59999389629810485"/>
      <name val="Calibri"/>
      <family val="2"/>
      <scheme val="minor"/>
    </font>
    <font>
      <b/>
      <u/>
      <sz val="12"/>
      <color theme="1"/>
      <name val="Calibri"/>
      <family val="2"/>
      <scheme val="minor"/>
    </font>
    <font>
      <u/>
      <sz val="11"/>
      <color theme="9" tint="0.59999389629810485"/>
      <name val="Calibri"/>
      <family val="2"/>
      <scheme val="minor"/>
    </font>
    <font>
      <b/>
      <u/>
      <sz val="11"/>
      <color theme="9" tint="0.59999389629810485"/>
      <name val="Calibri"/>
      <family val="2"/>
      <scheme val="minor"/>
    </font>
    <font>
      <u/>
      <sz val="11"/>
      <color theme="10"/>
      <name val="Calibri"/>
      <family val="2"/>
      <scheme val="minor"/>
    </font>
    <font>
      <b/>
      <sz val="11"/>
      <name val="Calibri"/>
      <family val="2"/>
      <scheme val="minor"/>
    </font>
    <font>
      <sz val="11"/>
      <color rgb="FFFF0000"/>
      <name val="Calibri"/>
      <family val="2"/>
    </font>
    <font>
      <sz val="14"/>
      <color rgb="FFFF0000"/>
      <name val="Calibri"/>
      <family val="2"/>
    </font>
    <font>
      <u/>
      <sz val="11"/>
      <color theme="0"/>
      <name val="Calibri"/>
      <family val="2"/>
      <scheme val="minor"/>
    </font>
    <font>
      <sz val="9"/>
      <color theme="1"/>
      <name val="Calibri"/>
      <family val="2"/>
      <scheme val="minor"/>
    </font>
    <font>
      <sz val="10"/>
      <color theme="1"/>
      <name val="Calibri"/>
      <family val="2"/>
      <scheme val="minor"/>
    </font>
    <font>
      <sz val="9"/>
      <name val="Calibri"/>
      <family val="2"/>
      <scheme val="minor"/>
    </font>
    <font>
      <b/>
      <sz val="13"/>
      <color theme="1"/>
      <name val="Calibri"/>
      <family val="2"/>
      <scheme val="minor"/>
    </font>
    <font>
      <u/>
      <sz val="11"/>
      <color theme="9" tint="0.39997558519241921"/>
      <name val="Calibri"/>
      <family val="2"/>
      <scheme val="minor"/>
    </font>
    <font>
      <i/>
      <sz val="10"/>
      <color theme="1"/>
      <name val="Calibri"/>
      <family val="2"/>
      <scheme val="minor"/>
    </font>
    <font>
      <sz val="11"/>
      <color theme="3"/>
      <name val="Calibri"/>
      <family val="2"/>
      <scheme val="minor"/>
    </font>
    <font>
      <b/>
      <sz val="11"/>
      <color theme="1"/>
      <name val="Calibri"/>
      <family val="2"/>
      <scheme val="minor"/>
    </font>
    <font>
      <u/>
      <sz val="11"/>
      <name val="Calibri"/>
      <family val="2"/>
      <scheme val="minor"/>
    </font>
    <font>
      <b/>
      <u/>
      <sz val="11"/>
      <name val="Calibri"/>
      <family val="2"/>
      <scheme val="minor"/>
    </font>
    <font>
      <sz val="12"/>
      <color rgb="FFFF0000"/>
      <name val="Calibri"/>
      <family val="2"/>
      <scheme val="minor"/>
    </font>
    <font>
      <sz val="12"/>
      <color theme="1"/>
      <name val="Calibri"/>
      <family val="2"/>
      <scheme val="minor"/>
    </font>
    <font>
      <u/>
      <sz val="12"/>
      <color theme="1"/>
      <name val="Calibri"/>
      <family val="2"/>
      <scheme val="minor"/>
    </font>
    <font>
      <sz val="12"/>
      <name val="Calibri"/>
      <family val="2"/>
      <scheme val="minor"/>
    </font>
    <font>
      <sz val="12"/>
      <color rgb="FF0070C0"/>
      <name val="Calibri"/>
      <family val="2"/>
      <scheme val="minor"/>
    </font>
    <font>
      <b/>
      <sz val="12"/>
      <color rgb="FF0070C0"/>
      <name val="Calibri"/>
      <family val="2"/>
      <scheme val="minor"/>
    </font>
    <font>
      <b/>
      <i/>
      <sz val="12"/>
      <color rgb="FF0070C0"/>
      <name val="Calibri"/>
      <family val="2"/>
      <scheme val="minor"/>
    </font>
    <font>
      <b/>
      <i/>
      <u/>
      <sz val="12"/>
      <color theme="1"/>
      <name val="Calibri"/>
      <family val="2"/>
      <scheme val="minor"/>
    </font>
    <font>
      <b/>
      <i/>
      <sz val="12"/>
      <color theme="1"/>
      <name val="Calibri"/>
      <family val="2"/>
      <scheme val="minor"/>
    </font>
    <font>
      <b/>
      <i/>
      <sz val="12"/>
      <name val="Calibri"/>
      <family val="2"/>
      <scheme val="minor"/>
    </font>
    <font>
      <b/>
      <i/>
      <sz val="11"/>
      <color theme="1"/>
      <name val="Calibri"/>
      <family val="2"/>
      <scheme val="minor"/>
    </font>
    <font>
      <b/>
      <i/>
      <u/>
      <sz val="16"/>
      <color theme="1"/>
      <name val="Calibri"/>
      <family val="2"/>
      <scheme val="minor"/>
    </font>
  </fonts>
  <fills count="15">
    <fill>
      <patternFill patternType="none"/>
    </fill>
    <fill>
      <patternFill patternType="gray125"/>
    </fill>
    <fill>
      <patternFill patternType="solid">
        <fgColor theme="3"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0000"/>
        <bgColor indexed="64"/>
      </patternFill>
    </fill>
    <fill>
      <patternFill patternType="solid">
        <fgColor theme="0"/>
        <bgColor indexed="64"/>
      </patternFill>
    </fill>
    <fill>
      <patternFill patternType="solid">
        <fgColor theme="9"/>
        <bgColor indexed="64"/>
      </patternFill>
    </fill>
    <fill>
      <patternFill patternType="solid">
        <fgColor theme="6" tint="0.79998168889431442"/>
        <bgColor indexed="64"/>
      </patternFill>
    </fill>
    <fill>
      <patternFill patternType="solid">
        <fgColor theme="7"/>
        <bgColor indexed="64"/>
      </patternFill>
    </fill>
    <fill>
      <patternFill patternType="solid">
        <fgColor theme="7" tint="0.39997558519241921"/>
        <bgColor indexed="64"/>
      </patternFill>
    </fill>
  </fills>
  <borders count="1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cellStyleXfs>
  <cellXfs count="310">
    <xf numFmtId="0" fontId="0" fillId="0" borderId="0" xfId="0"/>
    <xf numFmtId="44" fontId="2" fillId="0" borderId="0" xfId="1" applyFont="1" applyAlignment="1">
      <alignment vertical="top" wrapText="1"/>
    </xf>
    <xf numFmtId="14" fontId="0" fillId="0" borderId="0" xfId="0" applyNumberFormat="1" applyAlignment="1">
      <alignment vertical="top" wrapText="1"/>
    </xf>
    <xf numFmtId="0" fontId="0" fillId="0" borderId="0" xfId="0" applyNumberFormat="1" applyAlignment="1">
      <alignment horizontal="center"/>
    </xf>
    <xf numFmtId="0" fontId="2" fillId="0" borderId="0" xfId="0" applyNumberFormat="1" applyFont="1" applyAlignment="1">
      <alignment horizontal="center" vertical="top" wrapText="1"/>
    </xf>
    <xf numFmtId="0" fontId="3" fillId="5" borderId="0" xfId="0" applyFont="1" applyFill="1"/>
    <xf numFmtId="0" fontId="3" fillId="5" borderId="0" xfId="0" applyFont="1" applyFill="1" applyAlignment="1">
      <alignment horizontal="right"/>
    </xf>
    <xf numFmtId="0" fontId="3" fillId="5" borderId="0" xfId="0" applyNumberFormat="1" applyFont="1" applyFill="1" applyAlignment="1">
      <alignment horizontal="center"/>
    </xf>
    <xf numFmtId="14" fontId="0" fillId="2" borderId="2" xfId="0" applyNumberFormat="1" applyFill="1" applyBorder="1" applyAlignment="1">
      <alignment vertical="top" wrapText="1"/>
    </xf>
    <xf numFmtId="0" fontId="2" fillId="2" borderId="2" xfId="0" applyNumberFormat="1" applyFont="1" applyFill="1" applyBorder="1" applyAlignment="1">
      <alignment horizontal="center" vertical="top" wrapText="1"/>
    </xf>
    <xf numFmtId="44" fontId="2" fillId="2" borderId="3" xfId="1" applyFont="1" applyFill="1" applyBorder="1" applyAlignment="1">
      <alignment vertical="top" wrapText="1"/>
    </xf>
    <xf numFmtId="14" fontId="2" fillId="2" borderId="0" xfId="0" applyNumberFormat="1" applyFont="1" applyFill="1" applyBorder="1" applyAlignment="1">
      <alignment vertical="top" wrapText="1"/>
    </xf>
    <xf numFmtId="0" fontId="4" fillId="2" borderId="0" xfId="0" applyNumberFormat="1" applyFont="1" applyFill="1" applyBorder="1" applyAlignment="1">
      <alignment horizontal="center" vertical="top" wrapText="1"/>
    </xf>
    <xf numFmtId="164" fontId="4" fillId="2" borderId="5" xfId="1" applyNumberFormat="1" applyFont="1" applyFill="1" applyBorder="1" applyAlignment="1">
      <alignment vertical="top" wrapText="1"/>
    </xf>
    <xf numFmtId="14" fontId="0" fillId="2" borderId="0" xfId="0" applyNumberFormat="1" applyFont="1" applyFill="1" applyBorder="1" applyAlignment="1">
      <alignment vertical="top" wrapText="1"/>
    </xf>
    <xf numFmtId="14" fontId="0" fillId="2" borderId="7" xfId="0" applyNumberFormat="1" applyFont="1" applyFill="1" applyBorder="1" applyAlignment="1">
      <alignment vertical="top" wrapText="1"/>
    </xf>
    <xf numFmtId="0" fontId="4" fillId="2" borderId="7" xfId="0" applyNumberFormat="1" applyFont="1" applyFill="1" applyBorder="1" applyAlignment="1">
      <alignment horizontal="center" vertical="top" wrapText="1"/>
    </xf>
    <xf numFmtId="164" fontId="4" fillId="2" borderId="8" xfId="1" applyNumberFormat="1" applyFont="1" applyFill="1" applyBorder="1" applyAlignment="1">
      <alignment vertical="top" wrapText="1"/>
    </xf>
    <xf numFmtId="164" fontId="4" fillId="3" borderId="8" xfId="1" applyNumberFormat="1" applyFont="1" applyFill="1" applyBorder="1" applyAlignment="1">
      <alignment vertical="top" wrapText="1"/>
    </xf>
    <xf numFmtId="14" fontId="0" fillId="3" borderId="2" xfId="0" applyNumberFormat="1" applyFont="1" applyFill="1" applyBorder="1" applyAlignment="1">
      <alignment vertical="top" wrapText="1"/>
    </xf>
    <xf numFmtId="0" fontId="4" fillId="3" borderId="2" xfId="0" applyNumberFormat="1" applyFont="1" applyFill="1" applyBorder="1" applyAlignment="1">
      <alignment horizontal="center" vertical="top" wrapText="1"/>
    </xf>
    <xf numFmtId="164" fontId="4" fillId="3" borderId="3" xfId="1" applyNumberFormat="1" applyFont="1" applyFill="1" applyBorder="1" applyAlignment="1">
      <alignment vertical="top" wrapText="1"/>
    </xf>
    <xf numFmtId="14" fontId="0" fillId="3" borderId="0" xfId="0" applyNumberFormat="1" applyFill="1" applyBorder="1" applyAlignment="1">
      <alignment vertical="top" wrapText="1"/>
    </xf>
    <xf numFmtId="0" fontId="2" fillId="3" borderId="0" xfId="0" applyNumberFormat="1" applyFont="1" applyFill="1" applyBorder="1" applyAlignment="1">
      <alignment horizontal="center" vertical="top" wrapText="1"/>
    </xf>
    <xf numFmtId="164" fontId="4" fillId="3" borderId="5" xfId="1" applyNumberFormat="1" applyFont="1" applyFill="1" applyBorder="1" applyAlignment="1">
      <alignment vertical="top" wrapText="1"/>
    </xf>
    <xf numFmtId="14" fontId="0" fillId="3" borderId="7" xfId="0" applyNumberFormat="1" applyFill="1" applyBorder="1" applyAlignment="1">
      <alignment vertical="top" wrapText="1"/>
    </xf>
    <xf numFmtId="0" fontId="2" fillId="3" borderId="7" xfId="0" applyNumberFormat="1" applyFont="1" applyFill="1" applyBorder="1" applyAlignment="1">
      <alignment horizontal="center" vertical="top" wrapText="1"/>
    </xf>
    <xf numFmtId="14" fontId="0" fillId="2" borderId="7" xfId="0" applyNumberFormat="1" applyFill="1" applyBorder="1" applyAlignment="1">
      <alignment vertical="top" wrapText="1"/>
    </xf>
    <xf numFmtId="0" fontId="2" fillId="2" borderId="7" xfId="0" applyNumberFormat="1" applyFont="1" applyFill="1" applyBorder="1" applyAlignment="1">
      <alignment horizontal="center" vertical="top" wrapText="1"/>
    </xf>
    <xf numFmtId="14" fontId="0" fillId="2" borderId="0" xfId="0" applyNumberFormat="1" applyFill="1" applyBorder="1" applyAlignment="1">
      <alignment vertical="top" wrapText="1"/>
    </xf>
    <xf numFmtId="0" fontId="2" fillId="2" borderId="0" xfId="0" applyNumberFormat="1" applyFont="1" applyFill="1" applyBorder="1" applyAlignment="1">
      <alignment horizontal="center" vertical="top" wrapText="1"/>
    </xf>
    <xf numFmtId="164" fontId="4" fillId="2" borderId="3" xfId="1" applyNumberFormat="1" applyFont="1" applyFill="1" applyBorder="1" applyAlignment="1">
      <alignment vertical="top" wrapText="1"/>
    </xf>
    <xf numFmtId="14" fontId="0" fillId="3" borderId="2" xfId="0" applyNumberFormat="1" applyFill="1" applyBorder="1" applyAlignment="1">
      <alignment vertical="top" wrapText="1"/>
    </xf>
    <xf numFmtId="0" fontId="2" fillId="3" borderId="2" xfId="0" applyNumberFormat="1" applyFont="1" applyFill="1" applyBorder="1" applyAlignment="1">
      <alignment horizontal="center" vertical="top" wrapText="1"/>
    </xf>
    <xf numFmtId="14" fontId="0" fillId="6" borderId="2" xfId="0" applyNumberFormat="1" applyFill="1" applyBorder="1" applyAlignment="1">
      <alignment vertical="top" wrapText="1"/>
    </xf>
    <xf numFmtId="0" fontId="2" fillId="6" borderId="2" xfId="0" applyNumberFormat="1" applyFont="1" applyFill="1" applyBorder="1" applyAlignment="1">
      <alignment horizontal="center" vertical="top" wrapText="1"/>
    </xf>
    <xf numFmtId="164" fontId="4" fillId="6" borderId="3" xfId="1" applyNumberFormat="1" applyFont="1" applyFill="1" applyBorder="1" applyAlignment="1">
      <alignment vertical="top" wrapText="1"/>
    </xf>
    <xf numFmtId="0" fontId="2" fillId="6" borderId="0" xfId="0" applyNumberFormat="1" applyFont="1" applyFill="1" applyBorder="1" applyAlignment="1">
      <alignment horizontal="center" vertical="top" wrapText="1"/>
    </xf>
    <xf numFmtId="14" fontId="0" fillId="6" borderId="0" xfId="0" applyNumberFormat="1" applyFill="1" applyBorder="1" applyAlignment="1">
      <alignment vertical="top" wrapText="1"/>
    </xf>
    <xf numFmtId="164" fontId="4" fillId="6" borderId="5" xfId="1" applyNumberFormat="1" applyFont="1" applyFill="1" applyBorder="1" applyAlignment="1">
      <alignment vertical="top" wrapText="1"/>
    </xf>
    <xf numFmtId="14" fontId="0" fillId="6" borderId="7" xfId="0" applyNumberFormat="1" applyFill="1" applyBorder="1" applyAlignment="1">
      <alignment vertical="top" wrapText="1"/>
    </xf>
    <xf numFmtId="0" fontId="2" fillId="6" borderId="7" xfId="0" applyNumberFormat="1" applyFont="1" applyFill="1" applyBorder="1" applyAlignment="1">
      <alignment horizontal="center" vertical="top" wrapText="1"/>
    </xf>
    <xf numFmtId="164" fontId="4" fillId="6" borderId="8" xfId="1" applyNumberFormat="1" applyFont="1" applyFill="1" applyBorder="1" applyAlignment="1">
      <alignment vertical="top" wrapText="1"/>
    </xf>
    <xf numFmtId="0" fontId="0" fillId="0" borderId="0" xfId="0" applyProtection="1">
      <protection locked="0"/>
    </xf>
    <xf numFmtId="0" fontId="13" fillId="8" borderId="0" xfId="0" applyFont="1" applyFill="1" applyAlignment="1" applyProtection="1">
      <alignment horizontal="center" vertical="top"/>
    </xf>
    <xf numFmtId="0" fontId="0" fillId="0" borderId="0" xfId="0" applyProtection="1"/>
    <xf numFmtId="0" fontId="0" fillId="0" borderId="0" xfId="0" applyAlignment="1" applyProtection="1">
      <alignment horizontal="center"/>
    </xf>
    <xf numFmtId="0" fontId="0" fillId="0" borderId="0" xfId="0" applyAlignment="1" applyProtection="1">
      <alignment horizontal="left"/>
    </xf>
    <xf numFmtId="0" fontId="14" fillId="5" borderId="0" xfId="0" applyFont="1" applyFill="1" applyProtection="1"/>
    <xf numFmtId="0" fontId="14" fillId="5" borderId="0" xfId="0" applyFont="1" applyFill="1" applyAlignment="1" applyProtection="1">
      <alignment horizontal="right"/>
    </xf>
    <xf numFmtId="0" fontId="7" fillId="5" borderId="0" xfId="0" applyFont="1" applyFill="1" applyAlignment="1" applyProtection="1">
      <alignment horizontal="right"/>
    </xf>
    <xf numFmtId="0" fontId="14" fillId="5" borderId="0" xfId="0" applyFont="1" applyFill="1" applyAlignment="1" applyProtection="1">
      <alignment horizontal="center"/>
    </xf>
    <xf numFmtId="0" fontId="14" fillId="5" borderId="0" xfId="0" applyFont="1" applyFill="1" applyAlignment="1" applyProtection="1">
      <alignment horizontal="left"/>
    </xf>
    <xf numFmtId="0" fontId="15" fillId="8" borderId="0" xfId="0" applyFont="1" applyFill="1" applyAlignment="1" applyProtection="1">
      <alignment horizontal="center" vertical="top"/>
    </xf>
    <xf numFmtId="0" fontId="0" fillId="0" borderId="0" xfId="0" applyAlignment="1" applyProtection="1">
      <alignment horizontal="left" vertical="top" wrapText="1"/>
    </xf>
    <xf numFmtId="44" fontId="5" fillId="0" borderId="0" xfId="1" applyFont="1" applyAlignment="1" applyProtection="1">
      <alignment vertical="top" wrapText="1"/>
    </xf>
    <xf numFmtId="44" fontId="0" fillId="0" borderId="0" xfId="1" applyFont="1" applyAlignment="1" applyProtection="1">
      <alignment vertical="top" wrapText="1"/>
    </xf>
    <xf numFmtId="0" fontId="0" fillId="0" borderId="0" xfId="0" applyAlignment="1" applyProtection="1">
      <alignment horizontal="center" vertical="top" wrapText="1"/>
    </xf>
    <xf numFmtId="0" fontId="13" fillId="8" borderId="0" xfId="0" applyFont="1" applyFill="1" applyAlignment="1" applyProtection="1">
      <alignment horizontal="center" vertical="top" wrapText="1"/>
    </xf>
    <xf numFmtId="0" fontId="0" fillId="2" borderId="2" xfId="0" applyFill="1" applyBorder="1" applyAlignment="1" applyProtection="1">
      <alignment horizontal="left" vertical="top" wrapText="1"/>
    </xf>
    <xf numFmtId="44" fontId="5" fillId="2" borderId="2" xfId="1" applyFont="1" applyFill="1" applyBorder="1" applyAlignment="1" applyProtection="1">
      <alignment vertical="top" wrapText="1"/>
    </xf>
    <xf numFmtId="44" fontId="0" fillId="2" borderId="2" xfId="1" applyFont="1" applyFill="1" applyBorder="1" applyAlignment="1" applyProtection="1">
      <alignment vertical="top" wrapText="1"/>
    </xf>
    <xf numFmtId="0" fontId="0" fillId="2" borderId="2" xfId="0" applyFill="1" applyBorder="1" applyAlignment="1" applyProtection="1">
      <alignment horizontal="center" vertical="top" wrapText="1"/>
    </xf>
    <xf numFmtId="0" fontId="0" fillId="0" borderId="0" xfId="0" applyAlignment="1" applyProtection="1">
      <alignment vertical="top"/>
    </xf>
    <xf numFmtId="0" fontId="0" fillId="2" borderId="0" xfId="0" applyNumberFormat="1" applyFill="1" applyBorder="1" applyAlignment="1" applyProtection="1">
      <alignment horizontal="center" vertical="top" wrapText="1"/>
    </xf>
    <xf numFmtId="0" fontId="10" fillId="2" borderId="0" xfId="0" applyFont="1" applyFill="1" applyBorder="1" applyAlignment="1" applyProtection="1">
      <alignment horizontal="left" vertical="top" wrapText="1"/>
    </xf>
    <xf numFmtId="9" fontId="16" fillId="8" borderId="0" xfId="2" applyFont="1" applyFill="1" applyAlignment="1" applyProtection="1">
      <alignment horizontal="center" vertical="top" wrapText="1"/>
    </xf>
    <xf numFmtId="9" fontId="13" fillId="8" borderId="0" xfId="2" applyFont="1" applyFill="1" applyAlignment="1" applyProtection="1">
      <alignment horizontal="center" vertical="top" wrapText="1"/>
    </xf>
    <xf numFmtId="0" fontId="0" fillId="2" borderId="7" xfId="0" applyNumberFormat="1" applyFill="1" applyBorder="1" applyAlignment="1" applyProtection="1">
      <alignment horizontal="center" vertical="top" wrapText="1"/>
    </xf>
    <xf numFmtId="0" fontId="0" fillId="3" borderId="2" xfId="0" applyFill="1" applyBorder="1" applyAlignment="1" applyProtection="1">
      <alignment horizontal="left" vertical="top" wrapText="1"/>
    </xf>
    <xf numFmtId="164" fontId="4" fillId="3" borderId="2" xfId="1" applyNumberFormat="1" applyFont="1" applyFill="1" applyBorder="1" applyAlignment="1" applyProtection="1">
      <alignment vertical="top" wrapText="1"/>
    </xf>
    <xf numFmtId="164" fontId="6" fillId="3" borderId="2" xfId="1" applyNumberFormat="1" applyFont="1" applyFill="1" applyBorder="1" applyAlignment="1" applyProtection="1">
      <alignment vertical="top" wrapText="1"/>
    </xf>
    <xf numFmtId="0" fontId="0" fillId="3" borderId="2" xfId="0" applyNumberFormat="1" applyFill="1" applyBorder="1" applyAlignment="1" applyProtection="1">
      <alignment horizontal="center" vertical="top" wrapText="1"/>
    </xf>
    <xf numFmtId="0" fontId="0" fillId="3" borderId="0" xfId="0" applyNumberFormat="1" applyFill="1" applyBorder="1" applyAlignment="1" applyProtection="1">
      <alignment horizontal="center" vertical="top" wrapText="1"/>
    </xf>
    <xf numFmtId="0" fontId="10" fillId="3" borderId="0" xfId="0" applyFont="1" applyFill="1" applyBorder="1" applyAlignment="1" applyProtection="1">
      <alignment horizontal="left" vertical="top" wrapText="1"/>
    </xf>
    <xf numFmtId="0" fontId="0" fillId="3" borderId="7" xfId="0" applyNumberFormat="1" applyFill="1" applyBorder="1" applyAlignment="1" applyProtection="1">
      <alignment horizontal="center" vertical="top" wrapText="1"/>
    </xf>
    <xf numFmtId="164" fontId="4" fillId="2" borderId="2" xfId="1" applyNumberFormat="1" applyFont="1" applyFill="1" applyBorder="1" applyAlignment="1" applyProtection="1">
      <alignment vertical="top" wrapText="1"/>
    </xf>
    <xf numFmtId="0" fontId="0" fillId="2" borderId="2" xfId="0" applyNumberFormat="1" applyFill="1" applyBorder="1" applyAlignment="1" applyProtection="1">
      <alignment horizontal="center" vertical="top" wrapText="1"/>
    </xf>
    <xf numFmtId="164" fontId="4" fillId="6" borderId="2" xfId="1" applyNumberFormat="1" applyFont="1" applyFill="1" applyBorder="1" applyAlignment="1" applyProtection="1">
      <alignment vertical="top" wrapText="1"/>
    </xf>
    <xf numFmtId="0" fontId="0" fillId="0" borderId="0" xfId="0" applyAlignment="1" applyProtection="1">
      <alignment horizontal="right" vertical="top" wrapText="1"/>
    </xf>
    <xf numFmtId="0" fontId="13" fillId="0" borderId="0" xfId="0" applyFont="1" applyFill="1" applyAlignment="1" applyProtection="1">
      <alignment horizontal="center" vertical="top" wrapText="1"/>
    </xf>
    <xf numFmtId="0" fontId="0" fillId="0" borderId="0" xfId="0" applyFill="1" applyProtection="1"/>
    <xf numFmtId="44" fontId="2" fillId="0" borderId="0" xfId="1" applyFont="1" applyAlignment="1" applyProtection="1">
      <alignment vertical="top" wrapText="1"/>
    </xf>
    <xf numFmtId="0" fontId="0" fillId="0" borderId="0" xfId="0" applyAlignment="1" applyProtection="1">
      <alignment vertical="top" wrapText="1"/>
    </xf>
    <xf numFmtId="44" fontId="0" fillId="0" borderId="0" xfId="1" applyFont="1" applyProtection="1"/>
    <xf numFmtId="44" fontId="2" fillId="0" borderId="0" xfId="1" applyFont="1" applyProtection="1"/>
    <xf numFmtId="0" fontId="13" fillId="0" borderId="0" xfId="0" applyFont="1" applyFill="1" applyAlignment="1" applyProtection="1">
      <alignment horizontal="center" vertical="top"/>
    </xf>
    <xf numFmtId="0" fontId="18" fillId="12" borderId="0" xfId="0" applyFont="1" applyFill="1" applyAlignment="1" applyProtection="1">
      <alignment horizontal="left"/>
    </xf>
    <xf numFmtId="0" fontId="18" fillId="12" borderId="0" xfId="0" quotePrefix="1" applyFont="1" applyFill="1" applyAlignment="1" applyProtection="1">
      <alignment horizontal="left"/>
    </xf>
    <xf numFmtId="0" fontId="17" fillId="12" borderId="0" xfId="3" applyFill="1" applyAlignment="1" applyProtection="1">
      <alignment horizontal="left"/>
    </xf>
    <xf numFmtId="0" fontId="4" fillId="12" borderId="0" xfId="3" applyFont="1" applyFill="1" applyAlignment="1" applyProtection="1">
      <alignment horizontal="left"/>
    </xf>
    <xf numFmtId="0" fontId="9" fillId="8" borderId="0" xfId="0" applyFont="1" applyFill="1" applyAlignment="1" applyProtection="1">
      <alignment horizontal="center" vertical="top"/>
    </xf>
    <xf numFmtId="0" fontId="9" fillId="8" borderId="0" xfId="0" applyFont="1" applyFill="1" applyAlignment="1" applyProtection="1">
      <alignment horizontal="left" vertical="top"/>
    </xf>
    <xf numFmtId="0" fontId="8" fillId="5" borderId="0" xfId="0" applyFont="1" applyFill="1" applyAlignment="1" applyProtection="1">
      <alignment horizontal="right"/>
    </xf>
    <xf numFmtId="0" fontId="22" fillId="3" borderId="0" xfId="0" applyNumberFormat="1" applyFont="1" applyFill="1" applyBorder="1" applyAlignment="1" applyProtection="1">
      <alignment horizontal="center" vertical="top" wrapText="1"/>
    </xf>
    <xf numFmtId="164" fontId="24" fillId="3" borderId="0" xfId="1" applyNumberFormat="1" applyFont="1" applyFill="1" applyBorder="1" applyAlignment="1" applyProtection="1">
      <alignment horizontal="center" vertical="top" wrapText="1"/>
    </xf>
    <xf numFmtId="164" fontId="24" fillId="3" borderId="7" xfId="1" applyNumberFormat="1" applyFont="1" applyFill="1" applyBorder="1" applyAlignment="1" applyProtection="1">
      <alignment horizontal="center" vertical="top" wrapText="1"/>
    </xf>
    <xf numFmtId="164" fontId="4" fillId="2" borderId="2" xfId="1" applyNumberFormat="1" applyFont="1" applyFill="1" applyBorder="1" applyAlignment="1" applyProtection="1">
      <alignment horizontal="center" vertical="top" wrapText="1"/>
    </xf>
    <xf numFmtId="164" fontId="24" fillId="2" borderId="0" xfId="1" applyNumberFormat="1" applyFont="1" applyFill="1" applyBorder="1" applyAlignment="1" applyProtection="1">
      <alignment horizontal="center" vertical="top" wrapText="1"/>
    </xf>
    <xf numFmtId="0" fontId="0" fillId="8" borderId="0" xfId="0" applyFill="1" applyProtection="1"/>
    <xf numFmtId="0" fontId="22" fillId="2" borderId="0" xfId="0" applyFont="1" applyFill="1" applyBorder="1" applyAlignment="1" applyProtection="1">
      <alignment horizontal="right" vertical="top" wrapText="1"/>
    </xf>
    <xf numFmtId="0" fontId="22" fillId="2" borderId="7" xfId="0" applyFont="1" applyFill="1" applyBorder="1" applyAlignment="1" applyProtection="1">
      <alignment horizontal="right" vertical="top" wrapText="1"/>
    </xf>
    <xf numFmtId="0" fontId="22" fillId="3" borderId="2" xfId="0" applyFont="1" applyFill="1" applyBorder="1" applyAlignment="1" applyProtection="1">
      <alignment horizontal="right" vertical="top" wrapText="1"/>
    </xf>
    <xf numFmtId="0" fontId="22" fillId="3" borderId="0" xfId="0" applyFont="1" applyFill="1" applyBorder="1" applyAlignment="1" applyProtection="1">
      <alignment horizontal="right" vertical="top" wrapText="1"/>
    </xf>
    <xf numFmtId="0" fontId="22" fillId="3" borderId="7" xfId="0" applyFont="1" applyFill="1" applyBorder="1" applyAlignment="1" applyProtection="1">
      <alignment horizontal="right" vertical="top" wrapText="1"/>
    </xf>
    <xf numFmtId="0" fontId="22" fillId="2" borderId="2" xfId="0" applyFont="1" applyFill="1" applyBorder="1" applyAlignment="1" applyProtection="1">
      <alignment horizontal="right" vertical="top" wrapText="1"/>
    </xf>
    <xf numFmtId="0" fontId="22" fillId="6" borderId="2" xfId="0" applyFont="1" applyFill="1" applyBorder="1" applyAlignment="1" applyProtection="1">
      <alignment horizontal="right" vertical="top" wrapText="1"/>
    </xf>
    <xf numFmtId="0" fontId="22" fillId="6" borderId="0" xfId="0" applyFont="1" applyFill="1" applyBorder="1" applyAlignment="1" applyProtection="1">
      <alignment horizontal="right" vertical="top" wrapText="1"/>
    </xf>
    <xf numFmtId="0" fontId="0" fillId="3" borderId="3" xfId="0" applyFill="1" applyBorder="1" applyAlignment="1" applyProtection="1">
      <alignment horizontal="left" vertical="top" wrapText="1"/>
    </xf>
    <xf numFmtId="0" fontId="10" fillId="3" borderId="5" xfId="0" applyFont="1" applyFill="1" applyBorder="1" applyAlignment="1" applyProtection="1">
      <alignment horizontal="left" vertical="top" wrapText="1"/>
    </xf>
    <xf numFmtId="0" fontId="3" fillId="2" borderId="0"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3" borderId="2" xfId="0" applyFont="1" applyFill="1" applyBorder="1" applyAlignment="1" applyProtection="1">
      <alignment horizontal="left" vertical="top" wrapText="1"/>
    </xf>
    <xf numFmtId="0" fontId="3" fillId="3" borderId="0" xfId="0" applyFont="1" applyFill="1" applyBorder="1" applyAlignment="1" applyProtection="1">
      <alignment horizontal="left" vertical="top" wrapText="1"/>
    </xf>
    <xf numFmtId="0" fontId="3" fillId="3" borderId="7"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0" fontId="3" fillId="6" borderId="2" xfId="0" applyFont="1" applyFill="1" applyBorder="1" applyAlignment="1" applyProtection="1">
      <alignment horizontal="left" vertical="top" wrapText="1"/>
    </xf>
    <xf numFmtId="0" fontId="3" fillId="6" borderId="0" xfId="0" applyFont="1" applyFill="1" applyBorder="1" applyAlignment="1" applyProtection="1">
      <alignment horizontal="left" vertical="top" wrapText="1"/>
    </xf>
    <xf numFmtId="0" fontId="3" fillId="6" borderId="7" xfId="0" applyFont="1" applyFill="1" applyBorder="1" applyAlignment="1" applyProtection="1">
      <alignment horizontal="left" vertical="top" wrapText="1"/>
    </xf>
    <xf numFmtId="0" fontId="21" fillId="3" borderId="2" xfId="0" applyFont="1" applyFill="1" applyBorder="1" applyAlignment="1" applyProtection="1">
      <alignment horizontal="left" vertical="top" wrapText="1"/>
    </xf>
    <xf numFmtId="0" fontId="25" fillId="2" borderId="1" xfId="0" applyFont="1" applyFill="1" applyBorder="1" applyAlignment="1" applyProtection="1">
      <alignment horizontal="right" vertical="top" wrapText="1"/>
    </xf>
    <xf numFmtId="0" fontId="25" fillId="3" borderId="1" xfId="0" applyFont="1" applyFill="1" applyBorder="1" applyAlignment="1" applyProtection="1">
      <alignment horizontal="right" vertical="top" wrapText="1"/>
    </xf>
    <xf numFmtId="0" fontId="25" fillId="6" borderId="1" xfId="0" applyFont="1" applyFill="1" applyBorder="1" applyAlignment="1" applyProtection="1">
      <alignment horizontal="right" vertical="top" wrapText="1"/>
    </xf>
    <xf numFmtId="9" fontId="13" fillId="8" borderId="3" xfId="2" applyFont="1" applyFill="1" applyBorder="1" applyAlignment="1" applyProtection="1">
      <alignment horizontal="center" vertical="top" wrapText="1"/>
    </xf>
    <xf numFmtId="9" fontId="13" fillId="8" borderId="5" xfId="2" applyFont="1" applyFill="1" applyBorder="1" applyAlignment="1" applyProtection="1">
      <alignment horizontal="center" vertical="top" wrapText="1"/>
    </xf>
    <xf numFmtId="9" fontId="13" fillId="8" borderId="8" xfId="2" applyFont="1" applyFill="1" applyBorder="1" applyAlignment="1" applyProtection="1">
      <alignment horizontal="center" vertical="top" wrapText="1"/>
    </xf>
    <xf numFmtId="0" fontId="17" fillId="8" borderId="0" xfId="3" applyFill="1" applyAlignment="1" applyProtection="1">
      <alignment horizontal="center" vertical="top"/>
    </xf>
    <xf numFmtId="0" fontId="27" fillId="8" borderId="0" xfId="0" applyFont="1" applyFill="1" applyAlignment="1" applyProtection="1">
      <alignment horizontal="center"/>
    </xf>
    <xf numFmtId="0" fontId="27" fillId="8" borderId="0" xfId="0" applyFont="1" applyFill="1" applyAlignment="1" applyProtection="1">
      <alignment horizontal="right"/>
    </xf>
    <xf numFmtId="165" fontId="0" fillId="2" borderId="2" xfId="1" applyNumberFormat="1" applyFont="1" applyFill="1" applyBorder="1" applyAlignment="1" applyProtection="1">
      <alignment vertical="top" wrapText="1"/>
    </xf>
    <xf numFmtId="44" fontId="4" fillId="2" borderId="0" xfId="1" applyNumberFormat="1" applyFont="1" applyFill="1" applyBorder="1" applyAlignment="1" applyProtection="1">
      <alignment vertical="top" wrapText="1"/>
    </xf>
    <xf numFmtId="44" fontId="4" fillId="4" borderId="0" xfId="1" applyNumberFormat="1" applyFont="1" applyFill="1" applyBorder="1" applyAlignment="1" applyProtection="1">
      <alignment vertical="top" wrapText="1"/>
    </xf>
    <xf numFmtId="44" fontId="4" fillId="3" borderId="2" xfId="1" applyNumberFormat="1" applyFont="1" applyFill="1" applyBorder="1" applyAlignment="1" applyProtection="1">
      <alignment vertical="top" wrapText="1"/>
    </xf>
    <xf numFmtId="44" fontId="6" fillId="3" borderId="2" xfId="1" applyNumberFormat="1" applyFont="1" applyFill="1" applyBorder="1" applyAlignment="1" applyProtection="1">
      <alignment vertical="top" wrapText="1"/>
    </xf>
    <xf numFmtId="44" fontId="4" fillId="7" borderId="0" xfId="1" applyNumberFormat="1" applyFont="1" applyFill="1" applyBorder="1" applyAlignment="1" applyProtection="1">
      <alignment vertical="top" wrapText="1"/>
    </xf>
    <xf numFmtId="44" fontId="4" fillId="2" borderId="2" xfId="1" applyNumberFormat="1" applyFont="1" applyFill="1" applyBorder="1" applyAlignment="1" applyProtection="1">
      <alignment vertical="top" wrapText="1"/>
    </xf>
    <xf numFmtId="0" fontId="26" fillId="8" borderId="0" xfId="3" applyFont="1" applyFill="1" applyAlignment="1" applyProtection="1">
      <alignment horizontal="left" vertical="top" wrapText="1"/>
    </xf>
    <xf numFmtId="0" fontId="0" fillId="2" borderId="2" xfId="0" applyNumberFormat="1" applyFill="1" applyBorder="1" applyAlignment="1" applyProtection="1">
      <alignment horizontal="left" vertical="top" wrapText="1"/>
    </xf>
    <xf numFmtId="0" fontId="0" fillId="2" borderId="2" xfId="1" applyNumberFormat="1" applyFont="1" applyFill="1" applyBorder="1" applyAlignment="1" applyProtection="1">
      <alignment vertical="top" wrapText="1"/>
    </xf>
    <xf numFmtId="0" fontId="0" fillId="2" borderId="0" xfId="0" applyFill="1" applyBorder="1" applyAlignment="1" applyProtection="1">
      <alignment horizontal="center" vertical="top" wrapText="1"/>
    </xf>
    <xf numFmtId="0" fontId="0" fillId="2" borderId="7" xfId="0" applyFill="1" applyBorder="1" applyAlignment="1" applyProtection="1">
      <alignment horizontal="center" vertical="top" wrapText="1"/>
    </xf>
    <xf numFmtId="0" fontId="4" fillId="3" borderId="2" xfId="1" applyNumberFormat="1" applyFont="1" applyFill="1" applyBorder="1" applyAlignment="1" applyProtection="1">
      <alignment vertical="top" wrapText="1"/>
    </xf>
    <xf numFmtId="0" fontId="6" fillId="3" borderId="2" xfId="1" applyNumberFormat="1" applyFont="1" applyFill="1" applyBorder="1" applyAlignment="1" applyProtection="1">
      <alignment vertical="top" wrapText="1"/>
    </xf>
    <xf numFmtId="0" fontId="0" fillId="3" borderId="2" xfId="0" applyFill="1" applyBorder="1" applyAlignment="1" applyProtection="1">
      <alignment horizontal="center" vertical="top" wrapText="1"/>
    </xf>
    <xf numFmtId="0" fontId="23" fillId="3" borderId="0" xfId="0" applyFont="1" applyFill="1" applyBorder="1" applyAlignment="1" applyProtection="1">
      <alignment horizontal="center" vertical="top" wrapText="1"/>
    </xf>
    <xf numFmtId="0" fontId="0" fillId="3" borderId="0" xfId="0" applyFill="1" applyBorder="1" applyAlignment="1" applyProtection="1">
      <alignment horizontal="center" vertical="top" wrapText="1"/>
    </xf>
    <xf numFmtId="0" fontId="0" fillId="3" borderId="7" xfId="0" applyFill="1" applyBorder="1" applyAlignment="1" applyProtection="1">
      <alignment horizontal="center" vertical="top" wrapText="1"/>
    </xf>
    <xf numFmtId="0" fontId="4" fillId="2" borderId="2" xfId="1" applyNumberFormat="1" applyFont="1" applyFill="1" applyBorder="1" applyAlignment="1" applyProtection="1">
      <alignment vertical="top" wrapText="1"/>
    </xf>
    <xf numFmtId="0" fontId="4" fillId="2" borderId="0" xfId="1" applyNumberFormat="1" applyFont="1" applyFill="1" applyBorder="1" applyAlignment="1" applyProtection="1">
      <alignment horizontal="center" vertical="top" wrapText="1"/>
    </xf>
    <xf numFmtId="0" fontId="22" fillId="3" borderId="0" xfId="0" applyFont="1" applyFill="1" applyBorder="1" applyAlignment="1" applyProtection="1">
      <alignment horizontal="center" vertical="top" wrapText="1"/>
    </xf>
    <xf numFmtId="0" fontId="24" fillId="3" borderId="0" xfId="1" applyNumberFormat="1" applyFont="1" applyFill="1" applyBorder="1" applyAlignment="1" applyProtection="1">
      <alignment horizontal="center" vertical="top" wrapText="1"/>
    </xf>
    <xf numFmtId="0" fontId="24" fillId="3" borderId="7" xfId="1" applyNumberFormat="1" applyFont="1" applyFill="1" applyBorder="1" applyAlignment="1" applyProtection="1">
      <alignment horizontal="center" vertical="top" wrapText="1"/>
    </xf>
    <xf numFmtId="0" fontId="2" fillId="3" borderId="0" xfId="0" applyFont="1" applyFill="1" applyBorder="1" applyAlignment="1" applyProtection="1">
      <alignment horizontal="center" vertical="top" wrapText="1"/>
    </xf>
    <xf numFmtId="0" fontId="4" fillId="2" borderId="2" xfId="1" applyNumberFormat="1" applyFont="1" applyFill="1" applyBorder="1" applyAlignment="1" applyProtection="1">
      <alignment horizontal="center" vertical="top" wrapText="1"/>
    </xf>
    <xf numFmtId="0" fontId="24" fillId="2" borderId="0" xfId="1" applyNumberFormat="1" applyFont="1" applyFill="1" applyBorder="1" applyAlignment="1" applyProtection="1">
      <alignment horizontal="center" vertical="top" wrapText="1"/>
    </xf>
    <xf numFmtId="0" fontId="2" fillId="2" borderId="0" xfId="0" applyFont="1" applyFill="1" applyBorder="1" applyAlignment="1" applyProtection="1">
      <alignment horizontal="center" vertical="top" wrapText="1"/>
    </xf>
    <xf numFmtId="0" fontId="4" fillId="6" borderId="2" xfId="1" applyNumberFormat="1" applyFont="1" applyFill="1" applyBorder="1" applyAlignment="1" applyProtection="1">
      <alignment vertical="top" wrapText="1"/>
    </xf>
    <xf numFmtId="0" fontId="0" fillId="6" borderId="2" xfId="0" applyFill="1" applyBorder="1" applyAlignment="1" applyProtection="1">
      <alignment horizontal="center" vertical="top" wrapText="1"/>
    </xf>
    <xf numFmtId="0" fontId="0" fillId="6" borderId="0" xfId="0" applyFill="1" applyBorder="1" applyAlignment="1" applyProtection="1">
      <alignment horizontal="center" vertical="top" wrapText="1"/>
    </xf>
    <xf numFmtId="0" fontId="22" fillId="6" borderId="0" xfId="0" applyFont="1" applyFill="1" applyBorder="1" applyAlignment="1" applyProtection="1">
      <alignment horizontal="center" vertical="top" wrapText="1"/>
    </xf>
    <xf numFmtId="0" fontId="2" fillId="6" borderId="7" xfId="0" applyFont="1" applyFill="1" applyBorder="1" applyAlignment="1" applyProtection="1">
      <alignment horizontal="center" vertical="top" wrapText="1"/>
    </xf>
    <xf numFmtId="0" fontId="24" fillId="3" borderId="0" xfId="0" applyFont="1" applyFill="1" applyBorder="1" applyAlignment="1" applyProtection="1">
      <alignment horizontal="center" vertical="top" wrapText="1"/>
    </xf>
    <xf numFmtId="0" fontId="22" fillId="3" borderId="7" xfId="0" applyFont="1" applyFill="1" applyBorder="1" applyAlignment="1" applyProtection="1">
      <alignment horizontal="center" vertical="top" wrapText="1"/>
    </xf>
    <xf numFmtId="0" fontId="0" fillId="6" borderId="7" xfId="0" applyFill="1" applyBorder="1" applyAlignment="1" applyProtection="1">
      <alignment horizontal="center" vertical="top" wrapText="1"/>
    </xf>
    <xf numFmtId="0" fontId="4" fillId="8" borderId="0" xfId="0" applyFont="1" applyFill="1" applyAlignment="1" applyProtection="1">
      <alignment horizontal="center" vertical="top"/>
    </xf>
    <xf numFmtId="0" fontId="30" fillId="8" borderId="0" xfId="0" applyFont="1" applyFill="1" applyAlignment="1" applyProtection="1">
      <alignment horizontal="center" vertical="top"/>
    </xf>
    <xf numFmtId="0" fontId="4" fillId="8" borderId="0" xfId="0" applyFont="1" applyFill="1" applyAlignment="1" applyProtection="1">
      <alignment horizontal="center" vertical="top" wrapText="1"/>
    </xf>
    <xf numFmtId="9" fontId="31" fillId="8" borderId="0" xfId="2" applyFont="1" applyFill="1" applyAlignment="1" applyProtection="1">
      <alignment horizontal="center" vertical="top" wrapText="1"/>
    </xf>
    <xf numFmtId="9" fontId="4" fillId="8" borderId="0" xfId="2" applyFont="1" applyFill="1" applyAlignment="1" applyProtection="1">
      <alignment horizontal="center" vertical="top" wrapText="1"/>
    </xf>
    <xf numFmtId="0" fontId="4" fillId="0" borderId="0" xfId="0" applyFont="1" applyFill="1" applyAlignment="1" applyProtection="1">
      <alignment horizontal="center" vertical="top" wrapText="1"/>
    </xf>
    <xf numFmtId="0" fontId="4" fillId="0" borderId="0" xfId="0" applyFont="1" applyFill="1" applyAlignment="1" applyProtection="1">
      <alignment horizontal="center" vertical="top"/>
    </xf>
    <xf numFmtId="17" fontId="32" fillId="4" borderId="2" xfId="0" applyNumberFormat="1" applyFont="1" applyFill="1" applyBorder="1" applyAlignment="1" applyProtection="1">
      <alignment horizontal="right" vertical="top" wrapText="1"/>
    </xf>
    <xf numFmtId="0" fontId="32" fillId="4" borderId="2" xfId="0" applyFont="1" applyFill="1" applyBorder="1" applyAlignment="1" applyProtection="1">
      <alignment horizontal="right" vertical="top" wrapText="1"/>
    </xf>
    <xf numFmtId="14" fontId="32" fillId="4" borderId="2" xfId="0" applyNumberFormat="1" applyFont="1" applyFill="1" applyBorder="1" applyAlignment="1" applyProtection="1">
      <alignment horizontal="right" vertical="top" wrapText="1"/>
    </xf>
    <xf numFmtId="17" fontId="34" fillId="0" borderId="0" xfId="0" applyNumberFormat="1" applyFont="1" applyAlignment="1" applyProtection="1">
      <alignment horizontal="right"/>
    </xf>
    <xf numFmtId="17" fontId="33" fillId="3" borderId="2" xfId="0" applyNumberFormat="1" applyFont="1" applyFill="1" applyBorder="1" applyAlignment="1" applyProtection="1">
      <alignment horizontal="right" vertical="top" wrapText="1"/>
    </xf>
    <xf numFmtId="14" fontId="34" fillId="0" borderId="0" xfId="0" applyNumberFormat="1" applyFont="1" applyAlignment="1" applyProtection="1">
      <alignment horizontal="right"/>
    </xf>
    <xf numFmtId="14" fontId="33" fillId="3" borderId="2" xfId="0" applyNumberFormat="1" applyFont="1" applyFill="1" applyBorder="1" applyAlignment="1" applyProtection="1">
      <alignment horizontal="right" vertical="top" wrapText="1"/>
    </xf>
    <xf numFmtId="14" fontId="37" fillId="3" borderId="0" xfId="0" applyNumberFormat="1" applyFont="1" applyFill="1" applyBorder="1" applyAlignment="1" applyProtection="1">
      <alignment horizontal="right" vertical="top" wrapText="1"/>
    </xf>
    <xf numFmtId="14" fontId="33" fillId="2" borderId="2" xfId="0" applyNumberFormat="1" applyFont="1" applyFill="1" applyBorder="1" applyAlignment="1" applyProtection="1">
      <alignment horizontal="right" vertical="top" wrapText="1"/>
    </xf>
    <xf numFmtId="14" fontId="37" fillId="2" borderId="0" xfId="0" applyNumberFormat="1" applyFont="1" applyFill="1" applyBorder="1" applyAlignment="1" applyProtection="1">
      <alignment horizontal="right" vertical="top" wrapText="1"/>
    </xf>
    <xf numFmtId="14" fontId="0" fillId="0" borderId="0" xfId="0" applyNumberFormat="1" applyAlignment="1" applyProtection="1">
      <alignment horizontal="left" vertical="top" wrapText="1"/>
    </xf>
    <xf numFmtId="14" fontId="0" fillId="0" borderId="0" xfId="0" applyNumberFormat="1" applyAlignment="1" applyProtection="1">
      <alignment horizontal="left"/>
    </xf>
    <xf numFmtId="164" fontId="5" fillId="2" borderId="2" xfId="1" applyNumberFormat="1" applyFont="1" applyFill="1" applyBorder="1" applyAlignment="1" applyProtection="1">
      <alignment vertical="top" wrapText="1"/>
    </xf>
    <xf numFmtId="164" fontId="0" fillId="2" borderId="2" xfId="1" applyNumberFormat="1" applyFont="1" applyFill="1" applyBorder="1" applyAlignment="1" applyProtection="1">
      <alignment vertical="top" wrapText="1"/>
    </xf>
    <xf numFmtId="164" fontId="4" fillId="2" borderId="0" xfId="1" applyNumberFormat="1" applyFont="1" applyFill="1" applyBorder="1" applyAlignment="1" applyProtection="1">
      <alignment vertical="top" wrapText="1"/>
    </xf>
    <xf numFmtId="164" fontId="4" fillId="4" borderId="0" xfId="1" applyNumberFormat="1" applyFont="1" applyFill="1" applyBorder="1" applyAlignment="1" applyProtection="1">
      <alignment vertical="top" wrapText="1"/>
    </xf>
    <xf numFmtId="164" fontId="4" fillId="2" borderId="7" xfId="1" applyNumberFormat="1" applyFont="1" applyFill="1" applyBorder="1" applyAlignment="1" applyProtection="1">
      <alignment vertical="top" wrapText="1"/>
    </xf>
    <xf numFmtId="164" fontId="2" fillId="4" borderId="7" xfId="1" applyNumberFormat="1" applyFont="1" applyFill="1" applyBorder="1" applyAlignment="1" applyProtection="1">
      <alignment vertical="top" wrapText="1"/>
    </xf>
    <xf numFmtId="164" fontId="4" fillId="3" borderId="0" xfId="1" applyNumberFormat="1" applyFont="1" applyFill="1" applyBorder="1" applyAlignment="1" applyProtection="1">
      <alignment vertical="top" wrapText="1"/>
    </xf>
    <xf numFmtId="164" fontId="4" fillId="7" borderId="0" xfId="1" applyNumberFormat="1" applyFont="1" applyFill="1" applyBorder="1" applyAlignment="1" applyProtection="1">
      <alignment vertical="top" wrapText="1"/>
    </xf>
    <xf numFmtId="164" fontId="4" fillId="3" borderId="7" xfId="1" applyNumberFormat="1" applyFont="1" applyFill="1" applyBorder="1" applyAlignment="1" applyProtection="1">
      <alignment vertical="top" wrapText="1"/>
    </xf>
    <xf numFmtId="164" fontId="2" fillId="7" borderId="7" xfId="1" applyNumberFormat="1" applyFont="1" applyFill="1" applyBorder="1" applyAlignment="1" applyProtection="1">
      <alignment vertical="top" wrapText="1"/>
    </xf>
    <xf numFmtId="164" fontId="11" fillId="4" borderId="0" xfId="1" applyNumberFormat="1" applyFont="1" applyFill="1" applyBorder="1" applyAlignment="1" applyProtection="1">
      <alignment vertical="top" wrapText="1"/>
    </xf>
    <xf numFmtId="164" fontId="11" fillId="7" borderId="0" xfId="1" applyNumberFormat="1" applyFont="1" applyFill="1" applyBorder="1" applyAlignment="1" applyProtection="1">
      <alignment vertical="top" wrapText="1"/>
    </xf>
    <xf numFmtId="164" fontId="6" fillId="6" borderId="2" xfId="1" applyNumberFormat="1" applyFont="1" applyFill="1" applyBorder="1" applyAlignment="1" applyProtection="1">
      <alignment vertical="top" wrapText="1"/>
    </xf>
    <xf numFmtId="164" fontId="4" fillId="6" borderId="0" xfId="1" applyNumberFormat="1" applyFont="1" applyFill="1" applyBorder="1" applyAlignment="1" applyProtection="1">
      <alignment vertical="top" wrapText="1"/>
    </xf>
    <xf numFmtId="164" fontId="4" fillId="6" borderId="7" xfId="1" applyNumberFormat="1" applyFont="1" applyFill="1" applyBorder="1" applyAlignment="1" applyProtection="1">
      <alignment vertical="top" wrapText="1"/>
    </xf>
    <xf numFmtId="164" fontId="6" fillId="2" borderId="2" xfId="1" applyNumberFormat="1" applyFont="1" applyFill="1" applyBorder="1" applyAlignment="1" applyProtection="1">
      <alignment vertical="top" wrapText="1"/>
    </xf>
    <xf numFmtId="164" fontId="11" fillId="4" borderId="7" xfId="1" applyNumberFormat="1" applyFont="1" applyFill="1" applyBorder="1" applyAlignment="1" applyProtection="1">
      <alignment vertical="top" wrapText="1"/>
    </xf>
    <xf numFmtId="17" fontId="37" fillId="3" borderId="0" xfId="0" applyNumberFormat="1" applyFont="1" applyFill="1" applyBorder="1" applyAlignment="1" applyProtection="1">
      <alignment horizontal="right" vertical="top" wrapText="1"/>
    </xf>
    <xf numFmtId="0" fontId="34" fillId="0" borderId="0" xfId="0" applyNumberFormat="1" applyFont="1" applyAlignment="1" applyProtection="1">
      <alignment horizontal="right"/>
    </xf>
    <xf numFmtId="0" fontId="33" fillId="3" borderId="2" xfId="0" applyNumberFormat="1" applyFont="1" applyFill="1" applyBorder="1" applyAlignment="1" applyProtection="1">
      <alignment horizontal="right" vertical="top" wrapText="1"/>
    </xf>
    <xf numFmtId="0" fontId="37" fillId="3" borderId="0" xfId="0" applyNumberFormat="1" applyFont="1" applyFill="1" applyBorder="1" applyAlignment="1" applyProtection="1">
      <alignment horizontal="right" vertical="top" wrapText="1"/>
    </xf>
    <xf numFmtId="0" fontId="33" fillId="2" borderId="2" xfId="0" applyNumberFormat="1" applyFont="1" applyFill="1" applyBorder="1" applyAlignment="1" applyProtection="1">
      <alignment horizontal="right" vertical="top" wrapText="1"/>
    </xf>
    <xf numFmtId="0" fontId="37" fillId="2" borderId="0" xfId="0" applyNumberFormat="1" applyFont="1" applyFill="1" applyBorder="1" applyAlignment="1" applyProtection="1">
      <alignment horizontal="right" vertical="top" wrapText="1"/>
    </xf>
    <xf numFmtId="0" fontId="0" fillId="0" borderId="0" xfId="0" applyNumberFormat="1" applyAlignment="1" applyProtection="1">
      <alignment horizontal="left" vertical="top" wrapText="1"/>
    </xf>
    <xf numFmtId="0" fontId="0" fillId="0" borderId="0" xfId="0" applyNumberFormat="1" applyAlignment="1" applyProtection="1">
      <alignment horizontal="left"/>
    </xf>
    <xf numFmtId="0" fontId="33" fillId="3" borderId="0" xfId="0" applyNumberFormat="1" applyFont="1" applyFill="1" applyBorder="1" applyAlignment="1" applyProtection="1">
      <alignment horizontal="right" vertical="top" wrapText="1"/>
    </xf>
    <xf numFmtId="14" fontId="33" fillId="3" borderId="0" xfId="0" applyNumberFormat="1" applyFont="1" applyFill="1" applyBorder="1" applyAlignment="1" applyProtection="1">
      <alignment horizontal="right" vertical="top" wrapText="1"/>
    </xf>
    <xf numFmtId="44" fontId="33" fillId="3" borderId="2" xfId="1" applyFont="1" applyFill="1" applyBorder="1" applyAlignment="1" applyProtection="1">
      <alignment horizontal="right" vertical="top" wrapText="1"/>
    </xf>
    <xf numFmtId="0" fontId="32" fillId="4" borderId="2" xfId="0" applyNumberFormat="1" applyFont="1" applyFill="1" applyBorder="1" applyAlignment="1" applyProtection="1">
      <alignment horizontal="right" vertical="top" wrapText="1"/>
    </xf>
    <xf numFmtId="44" fontId="33" fillId="6" borderId="2" xfId="1" applyFont="1" applyFill="1" applyBorder="1" applyAlignment="1" applyProtection="1">
      <alignment horizontal="right" vertical="top" wrapText="1"/>
    </xf>
    <xf numFmtId="17" fontId="33" fillId="6" borderId="0" xfId="0" applyNumberFormat="1" applyFont="1" applyFill="1" applyBorder="1" applyAlignment="1" applyProtection="1">
      <alignment horizontal="right" vertical="top" wrapText="1"/>
    </xf>
    <xf numFmtId="0" fontId="35" fillId="6" borderId="0" xfId="0" applyNumberFormat="1" applyFont="1" applyFill="1" applyBorder="1" applyAlignment="1" applyProtection="1">
      <alignment horizontal="right" vertical="top" wrapText="1"/>
    </xf>
    <xf numFmtId="0" fontId="35" fillId="6" borderId="0" xfId="0" applyFont="1" applyFill="1" applyBorder="1" applyAlignment="1" applyProtection="1">
      <alignment horizontal="right" vertical="top" wrapText="1"/>
    </xf>
    <xf numFmtId="14" fontId="35" fillId="6" borderId="0" xfId="0" applyNumberFormat="1" applyFont="1" applyFill="1" applyBorder="1" applyAlignment="1" applyProtection="1">
      <alignment horizontal="right" vertical="top" wrapText="1"/>
    </xf>
    <xf numFmtId="44" fontId="36" fillId="6" borderId="0" xfId="1" applyFont="1" applyFill="1" applyBorder="1" applyAlignment="1" applyProtection="1">
      <alignment horizontal="right" vertical="top" wrapText="1"/>
    </xf>
    <xf numFmtId="44" fontId="34" fillId="0" borderId="0" xfId="1" applyFont="1" applyAlignment="1" applyProtection="1">
      <alignment horizontal="right"/>
    </xf>
    <xf numFmtId="44" fontId="37" fillId="3" borderId="0" xfId="1" applyFont="1" applyFill="1" applyBorder="1" applyAlignment="1" applyProtection="1">
      <alignment horizontal="right" vertical="top" wrapText="1"/>
    </xf>
    <xf numFmtId="44" fontId="33" fillId="2" borderId="2" xfId="1" applyFont="1" applyFill="1" applyBorder="1" applyAlignment="1" applyProtection="1">
      <alignment horizontal="right" vertical="top" wrapText="1"/>
    </xf>
    <xf numFmtId="44" fontId="37" fillId="2" borderId="0" xfId="1" applyFont="1" applyFill="1" applyBorder="1" applyAlignment="1" applyProtection="1">
      <alignment horizontal="right" vertical="top" wrapText="1"/>
    </xf>
    <xf numFmtId="44" fontId="0" fillId="0" borderId="0" xfId="1" applyFont="1" applyAlignment="1" applyProtection="1">
      <alignment horizontal="left" vertical="top" wrapText="1"/>
    </xf>
    <xf numFmtId="44" fontId="0" fillId="0" borderId="0" xfId="1" applyFont="1" applyAlignment="1" applyProtection="1">
      <alignment horizontal="left"/>
    </xf>
    <xf numFmtId="17" fontId="33" fillId="2" borderId="2" xfId="0" applyNumberFormat="1" applyFont="1" applyFill="1" applyBorder="1" applyAlignment="1" applyProtection="1">
      <alignment horizontal="right" vertical="top" wrapText="1"/>
    </xf>
    <xf numFmtId="17" fontId="37" fillId="2" borderId="0" xfId="0" applyNumberFormat="1" applyFont="1" applyFill="1" applyBorder="1" applyAlignment="1" applyProtection="1">
      <alignment horizontal="right" vertical="top" wrapText="1"/>
    </xf>
    <xf numFmtId="0" fontId="33" fillId="2" borderId="0" xfId="0" applyNumberFormat="1" applyFont="1" applyFill="1" applyBorder="1" applyAlignment="1" applyProtection="1">
      <alignment horizontal="right" vertical="top" wrapText="1"/>
    </xf>
    <xf numFmtId="14" fontId="33" fillId="2" borderId="0" xfId="0" applyNumberFormat="1" applyFont="1" applyFill="1" applyBorder="1" applyAlignment="1" applyProtection="1">
      <alignment horizontal="right" vertical="top" wrapText="1"/>
    </xf>
    <xf numFmtId="0" fontId="34" fillId="0" borderId="0" xfId="1" applyNumberFormat="1" applyFont="1" applyAlignment="1" applyProtection="1">
      <alignment horizontal="right"/>
    </xf>
    <xf numFmtId="0" fontId="33" fillId="6" borderId="2" xfId="1" applyNumberFormat="1" applyFont="1" applyFill="1" applyBorder="1" applyAlignment="1" applyProtection="1">
      <alignment horizontal="right" vertical="top" wrapText="1"/>
    </xf>
    <xf numFmtId="0" fontId="36" fillId="6" borderId="0" xfId="1" applyNumberFormat="1" applyFont="1" applyFill="1" applyBorder="1" applyAlignment="1" applyProtection="1">
      <alignment horizontal="right" vertical="top" wrapText="1"/>
    </xf>
    <xf numFmtId="0" fontId="32" fillId="4" borderId="2" xfId="1" applyNumberFormat="1" applyFont="1" applyFill="1" applyBorder="1" applyAlignment="1" applyProtection="1">
      <alignment horizontal="right" vertical="top" wrapText="1"/>
    </xf>
    <xf numFmtId="0" fontId="37" fillId="3" borderId="0" xfId="1" applyNumberFormat="1" applyFont="1" applyFill="1" applyBorder="1" applyAlignment="1" applyProtection="1">
      <alignment horizontal="right" vertical="top" wrapText="1"/>
    </xf>
    <xf numFmtId="0" fontId="37" fillId="2" borderId="0" xfId="1" applyNumberFormat="1" applyFont="1" applyFill="1" applyBorder="1" applyAlignment="1" applyProtection="1">
      <alignment horizontal="right" vertical="top" wrapText="1"/>
    </xf>
    <xf numFmtId="0" fontId="0" fillId="0" borderId="0" xfId="1" applyNumberFormat="1" applyFont="1" applyAlignment="1" applyProtection="1">
      <alignment horizontal="left" vertical="top" wrapText="1"/>
    </xf>
    <xf numFmtId="0" fontId="0" fillId="0" borderId="0" xfId="1" applyNumberFormat="1" applyFont="1" applyAlignment="1" applyProtection="1">
      <alignment horizontal="left"/>
    </xf>
    <xf numFmtId="0" fontId="0" fillId="0" borderId="0" xfId="0" applyFill="1" applyBorder="1" applyAlignment="1" applyProtection="1">
      <alignment vertical="top"/>
    </xf>
    <xf numFmtId="0" fontId="28" fillId="0" borderId="0" xfId="0" applyFont="1" applyFill="1" applyBorder="1" applyAlignment="1" applyProtection="1">
      <alignment horizontal="right"/>
      <protection locked="0"/>
    </xf>
    <xf numFmtId="0" fontId="18" fillId="0" borderId="0" xfId="0" applyFont="1" applyFill="1" applyBorder="1" applyAlignment="1" applyProtection="1">
      <alignment horizontal="left"/>
    </xf>
    <xf numFmtId="0" fontId="4" fillId="0" borderId="0" xfId="0" applyFont="1" applyFill="1" applyBorder="1" applyAlignment="1" applyProtection="1">
      <alignment horizontal="left" vertical="top"/>
    </xf>
    <xf numFmtId="0" fontId="30" fillId="0" borderId="0" xfId="3" applyFont="1" applyFill="1" applyBorder="1" applyAlignment="1" applyProtection="1">
      <alignment horizontal="left" vertical="top" wrapText="1"/>
    </xf>
    <xf numFmtId="0" fontId="0" fillId="0" borderId="0" xfId="0" applyFill="1" applyBorder="1" applyProtection="1"/>
    <xf numFmtId="0" fontId="17" fillId="0" borderId="0" xfId="3" applyFill="1" applyBorder="1" applyAlignment="1" applyProtection="1">
      <alignment horizontal="left"/>
    </xf>
    <xf numFmtId="0" fontId="4" fillId="0" borderId="0" xfId="0" applyFont="1" applyFill="1" applyBorder="1" applyAlignment="1" applyProtection="1">
      <alignment horizontal="center" vertical="top"/>
    </xf>
    <xf numFmtId="0" fontId="18" fillId="0" borderId="0" xfId="0" quotePrefix="1" applyFont="1" applyFill="1" applyBorder="1" applyAlignment="1" applyProtection="1">
      <alignment horizontal="left"/>
    </xf>
    <xf numFmtId="0" fontId="4" fillId="0" borderId="0" xfId="3" applyFont="1" applyFill="1" applyBorder="1" applyAlignment="1" applyProtection="1">
      <alignment horizontal="left"/>
    </xf>
    <xf numFmtId="17" fontId="0" fillId="0" borderId="0" xfId="0" applyNumberFormat="1" applyFill="1" applyBorder="1" applyAlignment="1" applyProtection="1">
      <alignment vertical="center"/>
    </xf>
    <xf numFmtId="0" fontId="27" fillId="0" borderId="0" xfId="0" applyFont="1" applyFill="1" applyBorder="1" applyAlignment="1" applyProtection="1">
      <alignment horizontal="center"/>
    </xf>
    <xf numFmtId="0" fontId="0" fillId="0" borderId="0" xfId="0" applyFill="1" applyBorder="1" applyAlignment="1" applyProtection="1">
      <alignment horizontal="left"/>
    </xf>
    <xf numFmtId="0" fontId="0" fillId="0" borderId="0" xfId="0" applyFill="1" applyBorder="1" applyAlignment="1" applyProtection="1">
      <alignment horizontal="center"/>
    </xf>
    <xf numFmtId="0" fontId="14" fillId="0" borderId="0" xfId="0" applyFont="1" applyFill="1" applyBorder="1" applyAlignment="1" applyProtection="1">
      <alignment horizontal="right"/>
    </xf>
    <xf numFmtId="0" fontId="14" fillId="0" borderId="0" xfId="0" applyFont="1" applyFill="1" applyBorder="1" applyAlignment="1" applyProtection="1">
      <alignment horizontal="left"/>
    </xf>
    <xf numFmtId="0" fontId="38" fillId="3" borderId="0" xfId="0" applyFont="1" applyFill="1" applyBorder="1" applyAlignment="1" applyProtection="1">
      <alignment horizontal="right" vertical="top" wrapText="1"/>
    </xf>
    <xf numFmtId="0" fontId="38" fillId="2" borderId="0" xfId="0" applyFont="1" applyFill="1" applyBorder="1" applyAlignment="1" applyProtection="1">
      <alignment horizontal="right" vertical="top" wrapText="1"/>
    </xf>
    <xf numFmtId="17" fontId="39" fillId="0" borderId="0" xfId="0" applyNumberFormat="1" applyFont="1" applyAlignment="1" applyProtection="1">
      <alignment horizontal="right"/>
    </xf>
    <xf numFmtId="14" fontId="40" fillId="6" borderId="2" xfId="0" applyNumberFormat="1" applyFont="1" applyFill="1" applyBorder="1" applyAlignment="1" applyProtection="1">
      <alignment horizontal="right" vertical="top" wrapText="1"/>
    </xf>
    <xf numFmtId="14" fontId="41" fillId="6" borderId="0" xfId="0" applyNumberFormat="1" applyFont="1" applyFill="1" applyBorder="1" applyAlignment="1" applyProtection="1">
      <alignment horizontal="right" vertical="top" wrapText="1"/>
    </xf>
    <xf numFmtId="14" fontId="40" fillId="3" borderId="2" xfId="0" applyNumberFormat="1" applyFont="1" applyFill="1" applyBorder="1" applyAlignment="1" applyProtection="1">
      <alignment horizontal="right" vertical="top" wrapText="1"/>
    </xf>
    <xf numFmtId="14" fontId="40" fillId="2" borderId="2" xfId="0" applyNumberFormat="1" applyFont="1" applyFill="1" applyBorder="1" applyAlignment="1" applyProtection="1">
      <alignment horizontal="right" vertical="top" wrapText="1"/>
    </xf>
    <xf numFmtId="0" fontId="42" fillId="0" borderId="0" xfId="0" applyFont="1" applyAlignment="1" applyProtection="1">
      <alignment horizontal="left" vertical="top" wrapText="1"/>
    </xf>
    <xf numFmtId="0" fontId="42" fillId="0" borderId="0" xfId="0" applyFont="1" applyAlignment="1" applyProtection="1">
      <alignment horizontal="left"/>
    </xf>
    <xf numFmtId="0" fontId="41" fillId="3" borderId="0" xfId="0" applyFont="1" applyFill="1" applyBorder="1" applyAlignment="1" applyProtection="1">
      <alignment horizontal="right" vertical="top" wrapText="1"/>
    </xf>
    <xf numFmtId="44" fontId="29" fillId="9" borderId="0" xfId="1" applyFont="1" applyFill="1" applyAlignment="1" applyProtection="1">
      <alignment horizontal="right" vertical="top" wrapText="1"/>
    </xf>
    <xf numFmtId="44" fontId="29" fillId="9" borderId="0" xfId="1" applyFont="1" applyFill="1" applyAlignment="1" applyProtection="1">
      <alignment horizontal="left" vertical="top" wrapText="1"/>
    </xf>
    <xf numFmtId="1" fontId="0" fillId="0" borderId="0" xfId="0" applyNumberFormat="1" applyAlignment="1" applyProtection="1">
      <alignment vertical="top"/>
    </xf>
    <xf numFmtId="0" fontId="4" fillId="8" borderId="0" xfId="0" applyFont="1" applyFill="1" applyProtection="1"/>
    <xf numFmtId="0" fontId="4" fillId="0" borderId="0" xfId="0" applyFont="1" applyProtection="1"/>
    <xf numFmtId="0" fontId="4" fillId="11" borderId="0" xfId="0" applyFont="1" applyFill="1" applyProtection="1"/>
    <xf numFmtId="0" fontId="31" fillId="5" borderId="0" xfId="0" applyFont="1" applyFill="1" applyProtection="1"/>
    <xf numFmtId="0" fontId="4" fillId="10" borderId="0" xfId="0" applyFont="1" applyFill="1" applyProtection="1"/>
    <xf numFmtId="0" fontId="4" fillId="8" borderId="0" xfId="0" applyFont="1" applyFill="1" applyAlignment="1" applyProtection="1">
      <alignment vertical="top"/>
    </xf>
    <xf numFmtId="14" fontId="40" fillId="6" borderId="0" xfId="0" applyNumberFormat="1" applyFont="1" applyFill="1" applyBorder="1" applyAlignment="1" applyProtection="1">
      <alignment horizontal="right" vertical="top" wrapText="1"/>
    </xf>
    <xf numFmtId="44" fontId="4" fillId="2" borderId="0" xfId="1" applyNumberFormat="1" applyFont="1" applyFill="1" applyBorder="1" applyAlignment="1" applyProtection="1">
      <alignment horizontal="center" vertical="top" wrapText="1"/>
    </xf>
    <xf numFmtId="44" fontId="29" fillId="4" borderId="7" xfId="1" applyNumberFormat="1" applyFont="1" applyFill="1" applyBorder="1" applyAlignment="1" applyProtection="1">
      <alignment vertical="top" wrapText="1"/>
    </xf>
    <xf numFmtId="44" fontId="1" fillId="7" borderId="0" xfId="1" applyNumberFormat="1" applyFont="1" applyFill="1" applyBorder="1" applyAlignment="1" applyProtection="1">
      <alignment vertical="top" wrapText="1"/>
    </xf>
    <xf numFmtId="44" fontId="1" fillId="7" borderId="7" xfId="1" applyNumberFormat="1" applyFont="1" applyFill="1" applyBorder="1" applyAlignment="1" applyProtection="1">
      <alignment vertical="top" wrapText="1"/>
    </xf>
    <xf numFmtId="1" fontId="29" fillId="7" borderId="0" xfId="0" applyNumberFormat="1" applyFont="1" applyFill="1" applyBorder="1" applyAlignment="1" applyProtection="1">
      <alignment horizontal="center" vertical="top" wrapText="1"/>
    </xf>
    <xf numFmtId="1" fontId="29" fillId="7" borderId="7" xfId="0" applyNumberFormat="1" applyFont="1" applyFill="1" applyBorder="1" applyAlignment="1" applyProtection="1">
      <alignment horizontal="center" vertical="top" wrapText="1"/>
    </xf>
    <xf numFmtId="1" fontId="18" fillId="4" borderId="0" xfId="1" applyNumberFormat="1" applyFont="1" applyFill="1" applyBorder="1" applyAlignment="1" applyProtection="1">
      <alignment horizontal="center" vertical="top" wrapText="1"/>
    </xf>
    <xf numFmtId="44" fontId="4" fillId="3" borderId="0" xfId="1" applyNumberFormat="1" applyFont="1" applyFill="1" applyBorder="1" applyAlignment="1" applyProtection="1">
      <alignment horizontal="center" vertical="top" wrapText="1"/>
    </xf>
    <xf numFmtId="44" fontId="18" fillId="4" borderId="0" xfId="1" applyNumberFormat="1" applyFont="1" applyFill="1" applyBorder="1" applyAlignment="1" applyProtection="1">
      <alignment vertical="top" wrapText="1"/>
    </xf>
    <xf numFmtId="44" fontId="18" fillId="7" borderId="0" xfId="1" applyNumberFormat="1" applyFont="1" applyFill="1" applyBorder="1" applyAlignment="1" applyProtection="1">
      <alignment vertical="top" wrapText="1"/>
    </xf>
    <xf numFmtId="44" fontId="29" fillId="7" borderId="7" xfId="1" applyNumberFormat="1" applyFont="1" applyFill="1" applyBorder="1" applyAlignment="1" applyProtection="1">
      <alignment vertical="top" wrapText="1"/>
    </xf>
    <xf numFmtId="44" fontId="29" fillId="4" borderId="0" xfId="1" applyNumberFormat="1" applyFont="1" applyFill="1" applyBorder="1" applyAlignment="1" applyProtection="1">
      <alignment vertical="top" wrapText="1"/>
    </xf>
    <xf numFmtId="44" fontId="29" fillId="4" borderId="0" xfId="1" applyFont="1" applyFill="1" applyBorder="1" applyAlignment="1" applyProtection="1">
      <alignment vertical="top" wrapText="1"/>
    </xf>
    <xf numFmtId="44" fontId="29" fillId="4" borderId="7" xfId="1" applyFont="1" applyFill="1" applyBorder="1" applyAlignment="1" applyProtection="1">
      <alignment vertical="top" wrapText="1"/>
    </xf>
    <xf numFmtId="44" fontId="1" fillId="4" borderId="7" xfId="1" applyNumberFormat="1" applyFont="1" applyFill="1" applyBorder="1" applyAlignment="1" applyProtection="1">
      <alignment vertical="top" wrapText="1"/>
    </xf>
    <xf numFmtId="0" fontId="12" fillId="14" borderId="0" xfId="0" applyFont="1" applyFill="1" applyAlignment="1" applyProtection="1">
      <alignment vertical="top"/>
    </xf>
    <xf numFmtId="0" fontId="0" fillId="14" borderId="0" xfId="0" applyFill="1" applyProtection="1"/>
    <xf numFmtId="0" fontId="0" fillId="14" borderId="0" xfId="0" applyFill="1" applyAlignment="1" applyProtection="1">
      <alignment horizontal="center"/>
    </xf>
    <xf numFmtId="0" fontId="0" fillId="14" borderId="0" xfId="0" applyFill="1" applyAlignment="1" applyProtection="1">
      <alignment horizontal="left"/>
    </xf>
    <xf numFmtId="0" fontId="28" fillId="8" borderId="0" xfId="0" applyFont="1" applyFill="1" applyAlignment="1" applyProtection="1">
      <alignment horizontal="right"/>
      <protection locked="0"/>
    </xf>
    <xf numFmtId="0" fontId="25" fillId="3" borderId="4" xfId="0" applyFont="1" applyFill="1" applyBorder="1" applyAlignment="1" applyProtection="1">
      <alignment horizontal="right" vertical="top" wrapText="1"/>
    </xf>
    <xf numFmtId="0" fontId="25" fillId="3" borderId="6" xfId="0" applyFont="1" applyFill="1" applyBorder="1" applyAlignment="1" applyProtection="1">
      <alignment horizontal="right" vertical="top" wrapText="1"/>
    </xf>
    <xf numFmtId="0" fontId="25" fillId="2" borderId="4" xfId="0" applyFont="1" applyFill="1" applyBorder="1" applyAlignment="1" applyProtection="1">
      <alignment horizontal="right" vertical="top" wrapText="1"/>
    </xf>
    <xf numFmtId="0" fontId="25" fillId="2" borderId="6" xfId="0" applyFont="1" applyFill="1" applyBorder="1" applyAlignment="1" applyProtection="1">
      <alignment horizontal="right" vertical="top" wrapText="1"/>
    </xf>
    <xf numFmtId="0" fontId="0" fillId="4" borderId="2" xfId="0" applyFill="1" applyBorder="1" applyAlignment="1" applyProtection="1">
      <alignment horizontal="left" vertical="top" wrapText="1"/>
    </xf>
    <xf numFmtId="0" fontId="0" fillId="4" borderId="0" xfId="0" applyFill="1" applyBorder="1" applyAlignment="1" applyProtection="1">
      <alignment horizontal="left" vertical="top" wrapText="1"/>
    </xf>
    <xf numFmtId="0" fontId="0" fillId="4" borderId="7" xfId="0" applyFill="1" applyBorder="1" applyAlignment="1" applyProtection="1">
      <alignment horizontal="left" vertical="top" wrapText="1"/>
    </xf>
    <xf numFmtId="0" fontId="4" fillId="8" borderId="9" xfId="0" applyFont="1" applyFill="1" applyBorder="1" applyAlignment="1" applyProtection="1">
      <alignment horizontal="center" vertical="top"/>
    </xf>
    <xf numFmtId="0" fontId="4" fillId="8" borderId="10" xfId="0" applyFont="1" applyFill="1" applyBorder="1" applyAlignment="1" applyProtection="1">
      <alignment horizontal="center" vertical="top"/>
    </xf>
    <xf numFmtId="0" fontId="4" fillId="8" borderId="11" xfId="0" applyFont="1" applyFill="1" applyBorder="1" applyAlignment="1" applyProtection="1">
      <alignment horizontal="center" vertical="top"/>
    </xf>
    <xf numFmtId="0" fontId="0" fillId="13" borderId="2" xfId="0" applyFill="1" applyBorder="1" applyAlignment="1" applyProtection="1">
      <alignment horizontal="center" vertical="top" wrapText="1"/>
    </xf>
    <xf numFmtId="0" fontId="0" fillId="13" borderId="0" xfId="0" applyFill="1" applyBorder="1" applyAlignment="1" applyProtection="1">
      <alignment horizontal="center" vertical="top" wrapText="1"/>
    </xf>
    <xf numFmtId="0" fontId="0" fillId="13" borderId="7" xfId="0" applyFill="1" applyBorder="1" applyAlignment="1" applyProtection="1">
      <alignment horizontal="center" vertical="top" wrapText="1"/>
    </xf>
    <xf numFmtId="0" fontId="28" fillId="0" borderId="0" xfId="0" applyFont="1" applyFill="1" applyBorder="1" applyAlignment="1" applyProtection="1">
      <alignment horizontal="right"/>
      <protection locked="0"/>
    </xf>
    <xf numFmtId="0" fontId="25" fillId="6" borderId="4" xfId="0" applyFont="1" applyFill="1" applyBorder="1" applyAlignment="1" applyProtection="1">
      <alignment horizontal="right" vertical="top" wrapText="1"/>
    </xf>
    <xf numFmtId="0" fontId="25" fillId="6" borderId="6" xfId="0" applyFont="1" applyFill="1" applyBorder="1" applyAlignment="1" applyProtection="1">
      <alignment horizontal="right" vertical="top" wrapText="1"/>
    </xf>
    <xf numFmtId="166" fontId="0" fillId="3" borderId="0" xfId="1" applyNumberFormat="1" applyFont="1" applyFill="1" applyBorder="1" applyAlignment="1" applyProtection="1">
      <alignment horizontal="center" vertical="top" wrapText="1"/>
    </xf>
    <xf numFmtId="166" fontId="0" fillId="2" borderId="0" xfId="0" applyNumberFormat="1" applyFill="1" applyBorder="1" applyAlignment="1" applyProtection="1">
      <alignment horizontal="center" vertical="top"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1466850</xdr:colOff>
          <xdr:row>3</xdr:row>
          <xdr:rowOff>57150</xdr:rowOff>
        </xdr:from>
        <xdr:to>
          <xdr:col>4</xdr:col>
          <xdr:colOff>438150</xdr:colOff>
          <xdr:row>3</xdr:row>
          <xdr:rowOff>333375</xdr:rowOff>
        </xdr:to>
        <xdr:sp macro="" textlink="">
          <xdr:nvSpPr>
            <xdr:cNvPr id="1035" name="CheckBox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1457325</xdr:colOff>
          <xdr:row>0</xdr:row>
          <xdr:rowOff>0</xdr:rowOff>
        </xdr:from>
        <xdr:to>
          <xdr:col>4</xdr:col>
          <xdr:colOff>428625</xdr:colOff>
          <xdr:row>1</xdr:row>
          <xdr:rowOff>47625</xdr:rowOff>
        </xdr:to>
        <xdr:sp macro="" textlink="">
          <xdr:nvSpPr>
            <xdr:cNvPr id="1036" name="CheckBox5"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1447800</xdr:colOff>
          <xdr:row>1</xdr:row>
          <xdr:rowOff>66675</xdr:rowOff>
        </xdr:from>
        <xdr:to>
          <xdr:col>4</xdr:col>
          <xdr:colOff>447675</xdr:colOff>
          <xdr:row>2</xdr:row>
          <xdr:rowOff>47625</xdr:rowOff>
        </xdr:to>
        <xdr:sp macro="" textlink="">
          <xdr:nvSpPr>
            <xdr:cNvPr id="1037" name="CheckBox6"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1457325</xdr:colOff>
          <xdr:row>2</xdr:row>
          <xdr:rowOff>76200</xdr:rowOff>
        </xdr:from>
        <xdr:to>
          <xdr:col>4</xdr:col>
          <xdr:colOff>447675</xdr:colOff>
          <xdr:row>2</xdr:row>
          <xdr:rowOff>314325</xdr:rowOff>
        </xdr:to>
        <xdr:sp macro="" textlink="">
          <xdr:nvSpPr>
            <xdr:cNvPr id="1038" name="CheckBox7"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1457325</xdr:colOff>
          <xdr:row>3</xdr:row>
          <xdr:rowOff>390525</xdr:rowOff>
        </xdr:to>
        <xdr:sp macro="" textlink="">
          <xdr:nvSpPr>
            <xdr:cNvPr id="1043" name="HIDEROWS"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0</xdr:row>
          <xdr:rowOff>0</xdr:rowOff>
        </xdr:from>
        <xdr:to>
          <xdr:col>6</xdr:col>
          <xdr:colOff>171450</xdr:colOff>
          <xdr:row>3</xdr:row>
          <xdr:rowOff>371475</xdr:rowOff>
        </xdr:to>
        <xdr:sp macro="" textlink="">
          <xdr:nvSpPr>
            <xdr:cNvPr id="1044" name="Reveal"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6</xdr:col>
      <xdr:colOff>637241</xdr:colOff>
      <xdr:row>3</xdr:row>
      <xdr:rowOff>533401</xdr:rowOff>
    </xdr:from>
    <xdr:to>
      <xdr:col>7</xdr:col>
      <xdr:colOff>1072215</xdr:colOff>
      <xdr:row>3</xdr:row>
      <xdr:rowOff>740629</xdr:rowOff>
    </xdr:to>
    <xdr:pic>
      <xdr:nvPicPr>
        <xdr:cNvPr id="4" name="Picture 3"/>
        <xdr:cNvPicPr>
          <a:picLocks noChangeAspect="1"/>
        </xdr:cNvPicPr>
      </xdr:nvPicPr>
      <xdr:blipFill>
        <a:blip xmlns:r="http://schemas.openxmlformats.org/officeDocument/2006/relationships" r:embed="rId1"/>
        <a:stretch>
          <a:fillRect/>
        </a:stretch>
      </xdr:blipFill>
      <xdr:spPr>
        <a:xfrm>
          <a:off x="8066741" y="1385048"/>
          <a:ext cx="1465915" cy="207228"/>
        </a:xfrm>
        <a:prstGeom prst="rect">
          <a:avLst/>
        </a:prstGeom>
      </xdr:spPr>
    </xdr:pic>
    <xdr:clientData/>
  </xdr:twoCellAnchor>
  <xdr:twoCellAnchor editAs="oneCell">
    <xdr:from>
      <xdr:col>8</xdr:col>
      <xdr:colOff>2654300</xdr:colOff>
      <xdr:row>0</xdr:row>
      <xdr:rowOff>0</xdr:rowOff>
    </xdr:from>
    <xdr:to>
      <xdr:col>8</xdr:col>
      <xdr:colOff>7353300</xdr:colOff>
      <xdr:row>3</xdr:row>
      <xdr:rowOff>723900</xdr:rowOff>
    </xdr:to>
    <xdr:pic>
      <xdr:nvPicPr>
        <xdr:cNvPr id="5" name="Picture 4"/>
        <xdr:cNvPicPr>
          <a:picLocks noChangeAspect="1"/>
        </xdr:cNvPicPr>
      </xdr:nvPicPr>
      <xdr:blipFill>
        <a:blip xmlns:r="http://schemas.openxmlformats.org/officeDocument/2006/relationships" r:embed="rId2"/>
        <a:stretch>
          <a:fillRect/>
        </a:stretch>
      </xdr:blipFill>
      <xdr:spPr>
        <a:xfrm>
          <a:off x="15087600" y="0"/>
          <a:ext cx="4699000" cy="1574800"/>
        </a:xfrm>
        <a:prstGeom prst="rect">
          <a:avLst/>
        </a:prstGeom>
      </xdr:spPr>
    </xdr:pic>
    <xdr:clientData/>
  </xdr:twoCellAnchor>
  <mc:AlternateContent xmlns:mc="http://schemas.openxmlformats.org/markup-compatibility/2006">
    <mc:Choice xmlns:a14="http://schemas.microsoft.com/office/drawing/2010/main" Requires="a14">
      <xdr:twoCellAnchor>
        <xdr:from>
          <xdr:col>8</xdr:col>
          <xdr:colOff>514350</xdr:colOff>
          <xdr:row>1</xdr:row>
          <xdr:rowOff>85725</xdr:rowOff>
        </xdr:from>
        <xdr:to>
          <xdr:col>8</xdr:col>
          <xdr:colOff>1828800</xdr:colOff>
          <xdr:row>3</xdr:row>
          <xdr:rowOff>419100</xdr:rowOff>
        </xdr:to>
        <xdr:sp macro="" textlink="">
          <xdr:nvSpPr>
            <xdr:cNvPr id="1047" name="Button 23" hidden="1">
              <a:extLst>
                <a:ext uri="{63B3BB69-23CF-44E3-9099-C40C66FF867C}">
                  <a14:compatExt spid="_x0000_s104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FF0000"/>
                  </a:solidFill>
                  <a:latin typeface="Calibri"/>
                </a:rPr>
                <a:t>Click Here to  </a:t>
              </a:r>
            </a:p>
            <a:p>
              <a:pPr algn="ctr" rtl="0">
                <a:defRPr sz="1000"/>
              </a:pPr>
              <a:r>
                <a:rPr lang="en-AU" sz="1100" b="0" i="0" u="none" strike="noStrike" baseline="0">
                  <a:solidFill>
                    <a:srgbClr val="FF0000"/>
                  </a:solidFill>
                  <a:latin typeface="Calibri"/>
                </a:rPr>
                <a:t> </a:t>
              </a:r>
              <a:r>
                <a:rPr lang="en-AU" sz="1400" b="0" i="0" u="none" strike="noStrike" baseline="0">
                  <a:solidFill>
                    <a:srgbClr val="FF0000"/>
                  </a:solidFill>
                  <a:latin typeface="Calibri"/>
                </a:rPr>
                <a:t>EMAIL CBL</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1371600</xdr:colOff>
          <xdr:row>1</xdr:row>
          <xdr:rowOff>0</xdr:rowOff>
        </xdr:from>
        <xdr:to>
          <xdr:col>22</xdr:col>
          <xdr:colOff>800100</xdr:colOff>
          <xdr:row>1</xdr:row>
          <xdr:rowOff>314325</xdr:rowOff>
        </xdr:to>
        <xdr:sp macro="" textlink="">
          <xdr:nvSpPr>
            <xdr:cNvPr id="3087" name="CommandButton1" hidden="1">
              <a:extLst>
                <a:ext uri="{63B3BB69-23CF-44E3-9099-C40C66FF867C}">
                  <a14:compatExt spid="_x0000_s3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800100</xdr:colOff>
          <xdr:row>1</xdr:row>
          <xdr:rowOff>9525</xdr:rowOff>
        </xdr:from>
        <xdr:to>
          <xdr:col>23</xdr:col>
          <xdr:colOff>0</xdr:colOff>
          <xdr:row>1</xdr:row>
          <xdr:rowOff>314325</xdr:rowOff>
        </xdr:to>
        <xdr:sp macro="" textlink="">
          <xdr:nvSpPr>
            <xdr:cNvPr id="3088" name="CommandButton2" hidden="1">
              <a:extLst>
                <a:ext uri="{63B3BB69-23CF-44E3-9099-C40C66FF867C}">
                  <a14:compatExt spid="_x0000_s3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3" Type="http://schemas.openxmlformats.org/officeDocument/2006/relationships/drawing" Target="../drawings/drawing1.xml"/><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trlProp" Target="../ctrlProps/ctrlProp1.xml"/><Relationship Id="rId2" Type="http://schemas.openxmlformats.org/officeDocument/2006/relationships/printerSettings" Target="../printerSettings/printerSettings1.bin"/><Relationship Id="rId16" Type="http://schemas.openxmlformats.org/officeDocument/2006/relationships/image" Target="../media/image6.emf"/><Relationship Id="rId1" Type="http://schemas.openxmlformats.org/officeDocument/2006/relationships/hyperlink" Target="mailto:mail@cblbusinesslawyers.com.au?subject=Town%20Agent%20Retainer%20&#8211;&amp;body=Hello,%20we%20apply%20for%20a%20[INSERT%20MODEL]%20Retainer.%20We%20act%20for%20[PARTY]%20in%20[COURT]%20at%20[VENUE].%20%20The%20next%20step%20is%20[INSERT],%20the%20deadline%20is%20[INSERT].%20Our%20contacts%20details%20are:%20[INSERT]" TargetMode="External"/><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5" Type="http://schemas.openxmlformats.org/officeDocument/2006/relationships/control" Target="../activeX/activeX6.xml"/><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10.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8.xml"/><Relationship Id="rId5" Type="http://schemas.openxmlformats.org/officeDocument/2006/relationships/image" Target="../media/image9.emf"/><Relationship Id="rId4" Type="http://schemas.openxmlformats.org/officeDocument/2006/relationships/control" Target="../activeX/activeX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624"/>
  <sheetViews>
    <sheetView tabSelected="1" zoomScale="85" zoomScaleNormal="85" workbookViewId="0">
      <pane ySplit="22" topLeftCell="A25" activePane="bottomLeft" state="frozen"/>
      <selection activeCell="D1" sqref="D1"/>
      <selection pane="bottomLeft" sqref="A1:H4"/>
    </sheetView>
  </sheetViews>
  <sheetFormatPr defaultRowHeight="15" x14ac:dyDescent="0.25"/>
  <cols>
    <col min="1" max="1" width="2.5703125" style="266" customWidth="1"/>
    <col min="2" max="2" width="36.5703125" style="45" customWidth="1"/>
    <col min="3" max="3" width="20.5703125" style="45" customWidth="1"/>
    <col min="4" max="4" width="25" style="45" customWidth="1"/>
    <col min="5" max="5" width="13" style="45" customWidth="1"/>
    <col min="6" max="6" width="13.7109375" style="45" customWidth="1"/>
    <col min="7" max="7" width="15.42578125" style="45" customWidth="1"/>
    <col min="8" max="8" width="16.28515625" style="46" customWidth="1"/>
    <col min="9" max="9" width="110.42578125" style="47" customWidth="1"/>
    <col min="10" max="10" width="6.42578125" style="44" customWidth="1"/>
    <col min="11" max="11" width="80.5703125" style="45" customWidth="1"/>
    <col min="12" max="14" width="9.140625" style="45"/>
    <col min="15" max="15" width="16.140625" style="45" customWidth="1"/>
    <col min="16" max="16" width="12.85546875" style="45" customWidth="1"/>
    <col min="17" max="17" width="13.28515625" style="45" bestFit="1" customWidth="1"/>
    <col min="18" max="18" width="17.42578125" style="45" customWidth="1"/>
    <col min="19" max="16384" width="9.140625" style="45"/>
  </cols>
  <sheetData>
    <row r="1" spans="1:11" ht="18" customHeight="1" x14ac:dyDescent="0.25">
      <c r="A1" s="291" t="s">
        <v>71</v>
      </c>
      <c r="B1" s="291"/>
      <c r="C1" s="291"/>
      <c r="D1" s="291"/>
      <c r="E1" s="291"/>
      <c r="F1" s="291"/>
      <c r="G1" s="291"/>
      <c r="H1" s="291"/>
      <c r="I1" s="87" t="s">
        <v>37</v>
      </c>
      <c r="J1" s="92"/>
    </row>
    <row r="2" spans="1:11" ht="23.25" customHeight="1" x14ac:dyDescent="0.25">
      <c r="A2" s="291"/>
      <c r="B2" s="291"/>
      <c r="C2" s="291"/>
      <c r="D2" s="291"/>
      <c r="E2" s="291"/>
      <c r="F2" s="291"/>
      <c r="G2" s="291"/>
      <c r="H2" s="291"/>
      <c r="I2" s="89"/>
    </row>
    <row r="3" spans="1:11" ht="26.25" customHeight="1" x14ac:dyDescent="0.25">
      <c r="A3" s="291"/>
      <c r="B3" s="291"/>
      <c r="C3" s="291"/>
      <c r="D3" s="291"/>
      <c r="E3" s="291"/>
      <c r="F3" s="291"/>
      <c r="G3" s="291"/>
      <c r="H3" s="291"/>
      <c r="I3" s="88"/>
    </row>
    <row r="4" spans="1:11" ht="72" customHeight="1" x14ac:dyDescent="0.25">
      <c r="A4" s="291"/>
      <c r="B4" s="291"/>
      <c r="C4" s="291"/>
      <c r="D4" s="291"/>
      <c r="E4" s="291"/>
      <c r="F4" s="291"/>
      <c r="G4" s="291"/>
      <c r="H4" s="291"/>
      <c r="I4" s="90" t="s">
        <v>32</v>
      </c>
    </row>
    <row r="5" spans="1:11" ht="6.75" customHeight="1" x14ac:dyDescent="0.25">
      <c r="A5" s="265"/>
      <c r="B5" s="99"/>
      <c r="C5" s="99"/>
      <c r="D5" s="99"/>
      <c r="E5" s="99"/>
      <c r="F5" s="99"/>
      <c r="G5" s="99"/>
      <c r="H5" s="127"/>
      <c r="I5" s="128"/>
      <c r="J5" s="136" t="s">
        <v>38</v>
      </c>
    </row>
    <row r="6" spans="1:11" ht="1.5" hidden="1" customHeight="1" x14ac:dyDescent="0.25">
      <c r="J6" s="91"/>
    </row>
    <row r="7" spans="1:11" ht="9" hidden="1" customHeight="1" x14ac:dyDescent="0.25">
      <c r="J7" s="91"/>
    </row>
    <row r="8" spans="1:11" ht="9.75" hidden="1" customHeight="1" x14ac:dyDescent="0.25">
      <c r="J8" s="91"/>
    </row>
    <row r="9" spans="1:11" ht="11.25" hidden="1" customHeight="1" x14ac:dyDescent="0.25">
      <c r="J9" s="91"/>
    </row>
    <row r="10" spans="1:11" ht="18" hidden="1" customHeight="1" x14ac:dyDescent="0.25">
      <c r="J10" s="91"/>
    </row>
    <row r="11" spans="1:11" ht="23.25" customHeight="1" x14ac:dyDescent="0.25">
      <c r="A11" s="267"/>
      <c r="B11" s="287" t="s">
        <v>73</v>
      </c>
      <c r="C11" s="288"/>
      <c r="D11" s="288"/>
      <c r="E11" s="288"/>
      <c r="F11" s="288"/>
      <c r="G11" s="288"/>
      <c r="H11" s="289"/>
      <c r="I11" s="290"/>
      <c r="J11" s="126"/>
    </row>
    <row r="12" spans="1:11" ht="15.75" x14ac:dyDescent="0.25">
      <c r="A12" s="268"/>
      <c r="B12" s="48" t="s">
        <v>14</v>
      </c>
      <c r="C12" s="48" t="s">
        <v>15</v>
      </c>
      <c r="D12" s="49" t="s">
        <v>16</v>
      </c>
      <c r="E12" s="50" t="s">
        <v>17</v>
      </c>
      <c r="F12" s="49" t="s">
        <v>21</v>
      </c>
      <c r="G12" s="49" t="s">
        <v>61</v>
      </c>
      <c r="H12" s="51" t="s">
        <v>55</v>
      </c>
      <c r="I12" s="52" t="s">
        <v>31</v>
      </c>
      <c r="J12" s="53"/>
      <c r="K12" s="63"/>
    </row>
    <row r="13" spans="1:11" ht="3" customHeight="1" x14ac:dyDescent="0.25">
      <c r="A13" s="269"/>
      <c r="E13" s="45" t="s">
        <v>17</v>
      </c>
      <c r="K13" s="63"/>
    </row>
    <row r="14" spans="1:11" hidden="1" x14ac:dyDescent="0.25">
      <c r="A14" s="269"/>
      <c r="K14" s="63"/>
    </row>
    <row r="15" spans="1:11" hidden="1" x14ac:dyDescent="0.25">
      <c r="A15" s="269"/>
      <c r="K15" s="63"/>
    </row>
    <row r="16" spans="1:11" hidden="1" x14ac:dyDescent="0.25">
      <c r="A16" s="269"/>
      <c r="K16" s="63"/>
    </row>
    <row r="17" spans="1:11" hidden="1" x14ac:dyDescent="0.25">
      <c r="A17" s="269"/>
      <c r="K17" s="63"/>
    </row>
    <row r="18" spans="1:11" hidden="1" x14ac:dyDescent="0.25">
      <c r="A18" s="269"/>
      <c r="K18" s="63"/>
    </row>
    <row r="19" spans="1:11" hidden="1" x14ac:dyDescent="0.25">
      <c r="A19" s="269"/>
      <c r="K19" s="63"/>
    </row>
    <row r="20" spans="1:11" hidden="1" x14ac:dyDescent="0.25">
      <c r="A20" s="269"/>
      <c r="K20" s="63"/>
    </row>
    <row r="21" spans="1:11" hidden="1" x14ac:dyDescent="0.25">
      <c r="A21" s="269"/>
      <c r="K21" s="63"/>
    </row>
    <row r="22" spans="1:11" ht="3" customHeight="1" x14ac:dyDescent="0.25">
      <c r="A22" s="269"/>
      <c r="B22" s="54"/>
      <c r="C22" s="54"/>
      <c r="D22" s="54"/>
      <c r="E22" s="55"/>
      <c r="F22" s="56"/>
      <c r="G22" s="56"/>
      <c r="H22" s="57"/>
      <c r="I22" s="54"/>
      <c r="J22" s="58" t="s">
        <v>12</v>
      </c>
      <c r="K22" s="63"/>
    </row>
    <row r="23" spans="1:11" s="63" customFormat="1" ht="39" customHeight="1" x14ac:dyDescent="0.25">
      <c r="A23" s="270" t="s">
        <v>29</v>
      </c>
      <c r="B23" s="120" t="s">
        <v>3</v>
      </c>
      <c r="C23" s="59"/>
      <c r="D23" s="59"/>
      <c r="E23" s="60"/>
      <c r="F23" s="129"/>
      <c r="G23" s="61"/>
      <c r="H23" s="62"/>
      <c r="I23" s="59" t="s">
        <v>70</v>
      </c>
      <c r="J23" s="58"/>
    </row>
    <row r="24" spans="1:11" s="63" customFormat="1" ht="30" customHeight="1" x14ac:dyDescent="0.25">
      <c r="A24" s="270">
        <f>IF('CheckBox Links Only'!A1,1,"")</f>
        <v>1</v>
      </c>
      <c r="B24" s="294"/>
      <c r="C24" s="110" t="s">
        <v>6</v>
      </c>
      <c r="D24" s="100" t="s">
        <v>10</v>
      </c>
      <c r="E24" s="272" t="s">
        <v>5</v>
      </c>
      <c r="F24" s="280">
        <f>F25*2</f>
        <v>1600</v>
      </c>
      <c r="G24" s="64" t="s">
        <v>5</v>
      </c>
      <c r="H24" s="64" t="s">
        <v>5</v>
      </c>
      <c r="I24" s="65" t="str">
        <f>IF((SUM(E24:F24)&gt;0),"FULL DETAIL RECURRING FEE","NO CHARGE")</f>
        <v>FULL DETAIL RECURRING FEE</v>
      </c>
      <c r="J24" s="66">
        <v>0.9</v>
      </c>
    </row>
    <row r="25" spans="1:11" s="63" customFormat="1" ht="30" customHeight="1" x14ac:dyDescent="0.25">
      <c r="A25" s="270">
        <f>IF('CheckBox Links Only'!A2=TRUE,1,"")</f>
        <v>1</v>
      </c>
      <c r="B25" s="294"/>
      <c r="C25" s="110" t="s">
        <v>7</v>
      </c>
      <c r="D25" s="100" t="s">
        <v>10</v>
      </c>
      <c r="E25" s="272" t="str">
        <f>E24</f>
        <v>N/A</v>
      </c>
      <c r="F25" s="280">
        <f>F26*2</f>
        <v>800</v>
      </c>
      <c r="G25" s="64" t="s">
        <v>5</v>
      </c>
      <c r="H25" s="64" t="str">
        <f>H24</f>
        <v>N/A</v>
      </c>
      <c r="I25" s="65" t="str">
        <f>IF((SUM(E25:F25)&gt;0),"PREMIUM RECURRING FEE","NO CHARGE")</f>
        <v>PREMIUM RECURRING FEE</v>
      </c>
      <c r="J25" s="67">
        <f>J24</f>
        <v>0.9</v>
      </c>
    </row>
    <row r="26" spans="1:11" s="63" customFormat="1" ht="30" customHeight="1" x14ac:dyDescent="0.25">
      <c r="A26" s="270">
        <f>IF('CheckBox Links Only'!A3=TRUE,1,"")</f>
        <v>1</v>
      </c>
      <c r="B26" s="294"/>
      <c r="C26" s="110" t="s">
        <v>8</v>
      </c>
      <c r="D26" s="100" t="s">
        <v>10</v>
      </c>
      <c r="E26" s="272" t="str">
        <f t="shared" ref="E26:E27" si="0">E25</f>
        <v>N/A</v>
      </c>
      <c r="F26" s="280">
        <f>F27*2</f>
        <v>400</v>
      </c>
      <c r="G26" s="64" t="s">
        <v>5</v>
      </c>
      <c r="H26" s="64" t="str">
        <f>H25</f>
        <v>N/A</v>
      </c>
      <c r="I26" s="65" t="str">
        <f>IF((SUM(E26:F26)&gt;0),"DELUXE RECURRING FEE","NO CHARGE")</f>
        <v>DELUXE RECURRING FEE</v>
      </c>
      <c r="J26" s="67">
        <f>J25</f>
        <v>0.9</v>
      </c>
    </row>
    <row r="27" spans="1:11" s="63" customFormat="1" ht="30" customHeight="1" x14ac:dyDescent="0.25">
      <c r="A27" s="270">
        <f>IF('CheckBox Links Only'!A4=TRUE,1,"")</f>
        <v>1</v>
      </c>
      <c r="B27" s="295"/>
      <c r="C27" s="111" t="s">
        <v>9</v>
      </c>
      <c r="D27" s="101" t="s">
        <v>10</v>
      </c>
      <c r="E27" s="272" t="str">
        <f t="shared" si="0"/>
        <v>N/A</v>
      </c>
      <c r="F27" s="273">
        <v>200</v>
      </c>
      <c r="G27" s="64" t="s">
        <v>5</v>
      </c>
      <c r="H27" s="64" t="str">
        <f>H26</f>
        <v>N/A</v>
      </c>
      <c r="I27" s="65" t="str">
        <f>IF((SUM(E27:F27)&gt;0),"EXPRESS RECURRING FEE","NO CHARGE")</f>
        <v>EXPRESS RECURRING FEE</v>
      </c>
      <c r="J27" s="67">
        <f>J26</f>
        <v>0.9</v>
      </c>
    </row>
    <row r="28" spans="1:11" s="63" customFormat="1" ht="51.75" customHeight="1" x14ac:dyDescent="0.25">
      <c r="A28" s="270" t="str">
        <f>A23</f>
        <v>A</v>
      </c>
      <c r="B28" s="121" t="s">
        <v>62</v>
      </c>
      <c r="C28" s="112"/>
      <c r="D28" s="102"/>
      <c r="E28" s="132"/>
      <c r="F28" s="133"/>
      <c r="G28" s="71"/>
      <c r="H28" s="72"/>
      <c r="I28" s="69" t="s">
        <v>69</v>
      </c>
      <c r="J28" s="67"/>
    </row>
    <row r="29" spans="1:11" s="63" customFormat="1" ht="30" customHeight="1" x14ac:dyDescent="0.25">
      <c r="A29" s="164">
        <f t="shared" ref="A29:A67" si="1">A24</f>
        <v>1</v>
      </c>
      <c r="B29" s="292"/>
      <c r="C29" s="113" t="s">
        <v>6</v>
      </c>
      <c r="D29" s="103" t="s">
        <v>74</v>
      </c>
      <c r="E29" s="279" t="s">
        <v>5</v>
      </c>
      <c r="F29" s="279" t="s">
        <v>5</v>
      </c>
      <c r="G29" s="276">
        <f>((F24/400)*4)*10</f>
        <v>160</v>
      </c>
      <c r="H29" s="308">
        <f>G29/10</f>
        <v>16</v>
      </c>
      <c r="I29" s="74" t="str">
        <f>IF((SUM(E29:F29)&gt;0),"RIDICULOUSLY LOW FULL DETAIL RATE / FEE","FREE FOR FULL DETAIL SUBSCRIBERS")</f>
        <v>FREE FOR FULL DETAIL SUBSCRIBERS</v>
      </c>
      <c r="J29" s="66">
        <v>0.3</v>
      </c>
    </row>
    <row r="30" spans="1:11" s="63" customFormat="1" ht="30" customHeight="1" x14ac:dyDescent="0.25">
      <c r="A30" s="164">
        <f t="shared" si="1"/>
        <v>1</v>
      </c>
      <c r="B30" s="292"/>
      <c r="C30" s="113" t="s">
        <v>7</v>
      </c>
      <c r="D30" s="103" t="str">
        <f>D29</f>
        <v>Included in Recurring Fee to Maximum of Included Units</v>
      </c>
      <c r="E30" s="279" t="str">
        <f>E29</f>
        <v>N/A</v>
      </c>
      <c r="F30" s="279" t="str">
        <f>F29</f>
        <v>N/A</v>
      </c>
      <c r="G30" s="276">
        <f>((F25/400)*3)*10</f>
        <v>60</v>
      </c>
      <c r="H30" s="308">
        <f>G30/10</f>
        <v>6</v>
      </c>
      <c r="I30" s="74" t="str">
        <f>IF((SUM(E30:F30)&gt;0),"SUBSTANTIALLY REDUCED PREMIUM RATE / FEE","FREE FOR PREMIUM SUBSCRIBERS")</f>
        <v>FREE FOR PREMIUM SUBSCRIBERS</v>
      </c>
      <c r="J30" s="67">
        <f t="shared" ref="J30:J37" si="2">J29</f>
        <v>0.3</v>
      </c>
    </row>
    <row r="31" spans="1:11" s="63" customFormat="1" ht="30" customHeight="1" x14ac:dyDescent="0.25">
      <c r="A31" s="164">
        <f t="shared" si="1"/>
        <v>1</v>
      </c>
      <c r="B31" s="292"/>
      <c r="C31" s="113" t="s">
        <v>8</v>
      </c>
      <c r="D31" s="103" t="str">
        <f>D30</f>
        <v>Included in Recurring Fee to Maximum of Included Units</v>
      </c>
      <c r="E31" s="279" t="str">
        <f>E30</f>
        <v>N/A</v>
      </c>
      <c r="F31" s="279" t="str">
        <f t="shared" ref="F31:F32" si="3">F30</f>
        <v>N/A</v>
      </c>
      <c r="G31" s="276">
        <f>((F26/400)*1.5)*10</f>
        <v>15</v>
      </c>
      <c r="H31" s="308">
        <f>G31/10</f>
        <v>1.5</v>
      </c>
      <c r="I31" s="74" t="str">
        <f>IF((SUM(E31:F31)&gt;0),"REDUCED DELUXE RATE / FEE","FREE FOR DELUXE SUBSCRIBERS")</f>
        <v>FREE FOR DELUXE SUBSCRIBERS</v>
      </c>
      <c r="J31" s="67">
        <f t="shared" si="2"/>
        <v>0.3</v>
      </c>
    </row>
    <row r="32" spans="1:11" s="63" customFormat="1" ht="30" customHeight="1" x14ac:dyDescent="0.25">
      <c r="A32" s="164">
        <f t="shared" si="1"/>
        <v>1</v>
      </c>
      <c r="B32" s="293"/>
      <c r="C32" s="114" t="s">
        <v>9</v>
      </c>
      <c r="D32" s="104" t="str">
        <f>D31</f>
        <v>Included in Recurring Fee to Maximum of Included Units</v>
      </c>
      <c r="E32" s="279" t="str">
        <f>E31</f>
        <v>N/A</v>
      </c>
      <c r="F32" s="279" t="str">
        <f t="shared" si="3"/>
        <v>N/A</v>
      </c>
      <c r="G32" s="277">
        <f>((F27/400)*1)*10</f>
        <v>5</v>
      </c>
      <c r="H32" s="308">
        <f>G32/10</f>
        <v>0.5</v>
      </c>
      <c r="I32" s="74" t="str">
        <f>IF((SUM(E32:F32)&gt;0),"EXPRESS RATE / FEE","FREE FOR EXPRESS SUBSCRIBERS")</f>
        <v>FREE FOR EXPRESS SUBSCRIBERS</v>
      </c>
      <c r="J32" s="67">
        <f t="shared" si="2"/>
        <v>0.3</v>
      </c>
    </row>
    <row r="33" spans="1:10" s="63" customFormat="1" ht="49.5" customHeight="1" x14ac:dyDescent="0.25">
      <c r="A33" s="164" t="str">
        <f t="shared" si="1"/>
        <v>A</v>
      </c>
      <c r="B33" s="120" t="s">
        <v>63</v>
      </c>
      <c r="C33" s="115"/>
      <c r="D33" s="105"/>
      <c r="E33" s="135"/>
      <c r="F33" s="135"/>
      <c r="G33" s="185"/>
      <c r="H33" s="77"/>
      <c r="I33" s="59" t="s">
        <v>64</v>
      </c>
      <c r="J33" s="67"/>
    </row>
    <row r="34" spans="1:10" s="63" customFormat="1" ht="30" customHeight="1" x14ac:dyDescent="0.25">
      <c r="A34" s="164">
        <f t="shared" si="1"/>
        <v>1</v>
      </c>
      <c r="B34" s="294"/>
      <c r="C34" s="110" t="s">
        <v>6</v>
      </c>
      <c r="D34" s="100" t="s">
        <v>74</v>
      </c>
      <c r="E34" s="272" t="s">
        <v>5</v>
      </c>
      <c r="F34" s="272" t="s">
        <v>5</v>
      </c>
      <c r="G34" s="278">
        <f>ROUNDDOWN(G29/2,0)</f>
        <v>80</v>
      </c>
      <c r="H34" s="309">
        <f>G34/10</f>
        <v>8</v>
      </c>
      <c r="I34" s="65" t="str">
        <f>IF((SUM(E34:F34)&gt;0),"RIDICULOUSLY LOW FULL DETAIL RATE / FEE","FREE FOR FULL DETAIL SUBSCRIBERS")</f>
        <v>FREE FOR FULL DETAIL SUBSCRIBERS</v>
      </c>
      <c r="J34" s="67">
        <f>J32</f>
        <v>0.3</v>
      </c>
    </row>
    <row r="35" spans="1:10" s="63" customFormat="1" ht="30" customHeight="1" x14ac:dyDescent="0.25">
      <c r="A35" s="164">
        <f t="shared" si="1"/>
        <v>1</v>
      </c>
      <c r="B35" s="294"/>
      <c r="C35" s="110" t="s">
        <v>7</v>
      </c>
      <c r="D35" s="100" t="str">
        <f>D34</f>
        <v>Included in Recurring Fee to Maximum of Included Units</v>
      </c>
      <c r="E35" s="272" t="str">
        <f>E34</f>
        <v>N/A</v>
      </c>
      <c r="F35" s="272" t="str">
        <f t="shared" ref="F35:F37" si="4">F34</f>
        <v>N/A</v>
      </c>
      <c r="G35" s="278">
        <f>ROUNDDOWN(G30/2,0)</f>
        <v>30</v>
      </c>
      <c r="H35" s="309">
        <f>G35/10</f>
        <v>3</v>
      </c>
      <c r="I35" s="65" t="str">
        <f>IF((SUM(E35:F35)&gt;0),"SUBSTANTIALLY REDUCED PREMIUM RATE / FEE","FREE FOR PREMIUM SUBSCRIBERS")</f>
        <v>FREE FOR PREMIUM SUBSCRIBERS</v>
      </c>
      <c r="J35" s="67">
        <f t="shared" si="2"/>
        <v>0.3</v>
      </c>
    </row>
    <row r="36" spans="1:10" s="63" customFormat="1" ht="30" customHeight="1" x14ac:dyDescent="0.25">
      <c r="A36" s="164">
        <f t="shared" si="1"/>
        <v>1</v>
      </c>
      <c r="B36" s="294"/>
      <c r="C36" s="110" t="s">
        <v>8</v>
      </c>
      <c r="D36" s="100" t="str">
        <f>D35</f>
        <v>Included in Recurring Fee to Maximum of Included Units</v>
      </c>
      <c r="E36" s="272" t="str">
        <f t="shared" ref="E36:E37" si="5">E35</f>
        <v>N/A</v>
      </c>
      <c r="F36" s="272" t="str">
        <f t="shared" si="4"/>
        <v>N/A</v>
      </c>
      <c r="G36" s="278">
        <f>ROUNDDOWN(G31/2,0)</f>
        <v>7</v>
      </c>
      <c r="H36" s="309">
        <f>G36/10</f>
        <v>0.7</v>
      </c>
      <c r="I36" s="65" t="str">
        <f>IF((SUM(E36:F36)&gt;0),"REDUCED DELUXE RATE / FEE","FREE FOR DELUXE SUBSCRIBERS")</f>
        <v>FREE FOR DELUXE SUBSCRIBERS</v>
      </c>
      <c r="J36" s="67">
        <f t="shared" si="2"/>
        <v>0.3</v>
      </c>
    </row>
    <row r="37" spans="1:10" s="63" customFormat="1" ht="30" customHeight="1" x14ac:dyDescent="0.25">
      <c r="A37" s="164">
        <f t="shared" si="1"/>
        <v>1</v>
      </c>
      <c r="B37" s="295"/>
      <c r="C37" s="111" t="s">
        <v>9</v>
      </c>
      <c r="D37" s="100" t="str">
        <f>D36</f>
        <v>Included in Recurring Fee to Maximum of Included Units</v>
      </c>
      <c r="E37" s="272" t="str">
        <f t="shared" si="5"/>
        <v>N/A</v>
      </c>
      <c r="F37" s="272" t="str">
        <f t="shared" si="4"/>
        <v>N/A</v>
      </c>
      <c r="G37" s="278">
        <f>ROUNDDOWN(G32/2,0)</f>
        <v>2</v>
      </c>
      <c r="H37" s="309">
        <f>G37/10</f>
        <v>0.2</v>
      </c>
      <c r="I37" s="65" t="str">
        <f>IF((SUM(E37:F37)&gt;0),"EXPRESS RATE / FEE","FREE FOR EXPRESS SUBSCRIBERS")</f>
        <v>FREE FOR EXPRESS SUBSCRIBERS</v>
      </c>
      <c r="J37" s="67">
        <f t="shared" si="2"/>
        <v>0.3</v>
      </c>
    </row>
    <row r="38" spans="1:10" s="63" customFormat="1" ht="35.25" customHeight="1" x14ac:dyDescent="0.25">
      <c r="A38" s="164" t="str">
        <f t="shared" si="1"/>
        <v>A</v>
      </c>
      <c r="B38" s="121" t="s">
        <v>56</v>
      </c>
      <c r="C38" s="112"/>
      <c r="D38" s="102"/>
      <c r="E38" s="132"/>
      <c r="F38" s="132"/>
      <c r="G38" s="70"/>
      <c r="H38" s="70"/>
      <c r="I38" s="69" t="s">
        <v>65</v>
      </c>
      <c r="J38" s="67"/>
    </row>
    <row r="39" spans="1:10" s="63" customFormat="1" ht="30.75" customHeight="1" x14ac:dyDescent="0.25">
      <c r="A39" s="164">
        <f t="shared" si="1"/>
        <v>1</v>
      </c>
      <c r="B39" s="292"/>
      <c r="C39" s="113" t="s">
        <v>6</v>
      </c>
      <c r="D39" s="103" t="s">
        <v>4</v>
      </c>
      <c r="E39" s="281">
        <f>E40-100</f>
        <v>275</v>
      </c>
      <c r="F39" s="279" t="s">
        <v>5</v>
      </c>
      <c r="G39" s="94" t="s">
        <v>58</v>
      </c>
      <c r="H39" s="73" t="s">
        <v>5</v>
      </c>
      <c r="I39" s="74" t="str">
        <f>IF((SUM(E39:F39)&gt;0),"RIDICULOUSLY LOW FULL DETAIL RATE / FEE","FREE FOR FULL DETAIL SUBSCRIBERS")</f>
        <v>RIDICULOUSLY LOW FULL DETAIL RATE / FEE</v>
      </c>
      <c r="J39" s="67">
        <f>J37</f>
        <v>0.3</v>
      </c>
    </row>
    <row r="40" spans="1:10" s="63" customFormat="1" ht="30" customHeight="1" x14ac:dyDescent="0.25">
      <c r="A40" s="164">
        <f t="shared" si="1"/>
        <v>1</v>
      </c>
      <c r="B40" s="292"/>
      <c r="C40" s="113" t="s">
        <v>7</v>
      </c>
      <c r="D40" s="103" t="str">
        <f>D39</f>
        <v>Hourly Rate</v>
      </c>
      <c r="E40" s="281">
        <f>E41-75</f>
        <v>375</v>
      </c>
      <c r="F40" s="279" t="str">
        <f>F39</f>
        <v>N/A</v>
      </c>
      <c r="G40" s="95" t="str">
        <f>G39</f>
        <v>Unlimimited</v>
      </c>
      <c r="H40" s="73" t="str">
        <f>H39</f>
        <v>N/A</v>
      </c>
      <c r="I40" s="74" t="str">
        <f>IF((SUM(E40:F40)&gt;0),"SUBSTANTIALLY REDUCED PREMIUM RATE / FEE","FREE FOR PREMIUM SUBSCRIBERS")</f>
        <v>SUBSTANTIALLY REDUCED PREMIUM RATE / FEE</v>
      </c>
      <c r="J40" s="67">
        <f t="shared" ref="J40:J47" si="6">J39</f>
        <v>0.3</v>
      </c>
    </row>
    <row r="41" spans="1:10" s="63" customFormat="1" ht="30" customHeight="1" x14ac:dyDescent="0.25">
      <c r="A41" s="164">
        <f>A36</f>
        <v>1</v>
      </c>
      <c r="B41" s="292"/>
      <c r="C41" s="113" t="s">
        <v>8</v>
      </c>
      <c r="D41" s="103" t="str">
        <f>D40</f>
        <v>Hourly Rate</v>
      </c>
      <c r="E41" s="281">
        <f>E42-50</f>
        <v>450</v>
      </c>
      <c r="F41" s="279" t="str">
        <f t="shared" ref="F41:F42" si="7">F40</f>
        <v>N/A</v>
      </c>
      <c r="G41" s="95" t="str">
        <f>G40</f>
        <v>Unlimimited</v>
      </c>
      <c r="H41" s="73" t="str">
        <f>H40</f>
        <v>N/A</v>
      </c>
      <c r="I41" s="74" t="str">
        <f>IF((SUM(E41:F41)&gt;0),"REDUCED DELUXE RATE / FEE","FREE FOR DELUXE SUBSCRIBERS")</f>
        <v>REDUCED DELUXE RATE / FEE</v>
      </c>
      <c r="J41" s="67">
        <f t="shared" si="6"/>
        <v>0.3</v>
      </c>
    </row>
    <row r="42" spans="1:10" s="63" customFormat="1" ht="30" customHeight="1" x14ac:dyDescent="0.25">
      <c r="A42" s="164">
        <f t="shared" si="1"/>
        <v>1</v>
      </c>
      <c r="B42" s="293"/>
      <c r="C42" s="114" t="s">
        <v>9</v>
      </c>
      <c r="D42" s="103" t="str">
        <f>D41</f>
        <v>Hourly Rate</v>
      </c>
      <c r="E42" s="282">
        <v>500</v>
      </c>
      <c r="F42" s="279" t="str">
        <f t="shared" si="7"/>
        <v>N/A</v>
      </c>
      <c r="G42" s="96" t="str">
        <f>G41</f>
        <v>Unlimimited</v>
      </c>
      <c r="H42" s="73" t="str">
        <f>H41</f>
        <v>N/A</v>
      </c>
      <c r="I42" s="74" t="str">
        <f>IF((SUM(E42:F42)&gt;0),"EXPRESS RATE / FEE","FREE FOR EXPRESS SUBSCRIBERS")</f>
        <v>EXPRESS RATE / FEE</v>
      </c>
      <c r="J42" s="67">
        <f t="shared" si="6"/>
        <v>0.3</v>
      </c>
    </row>
    <row r="43" spans="1:10" s="63" customFormat="1" ht="37.5" customHeight="1" x14ac:dyDescent="0.25">
      <c r="A43" s="164" t="str">
        <f t="shared" si="1"/>
        <v>A</v>
      </c>
      <c r="B43" s="120" t="s">
        <v>57</v>
      </c>
      <c r="C43" s="115"/>
      <c r="D43" s="105"/>
      <c r="E43" s="135"/>
      <c r="F43" s="135"/>
      <c r="G43" s="97"/>
      <c r="H43" s="77"/>
      <c r="I43" s="59" t="s">
        <v>66</v>
      </c>
      <c r="J43" s="67"/>
    </row>
    <row r="44" spans="1:10" s="63" customFormat="1" ht="30" customHeight="1" x14ac:dyDescent="0.25">
      <c r="A44" s="164">
        <f t="shared" si="1"/>
        <v>1</v>
      </c>
      <c r="B44" s="294"/>
      <c r="C44" s="110" t="s">
        <v>6</v>
      </c>
      <c r="D44" s="100" t="s">
        <v>4</v>
      </c>
      <c r="E44" s="283">
        <v>30</v>
      </c>
      <c r="F44" s="272" t="s">
        <v>5</v>
      </c>
      <c r="G44" s="98" t="s">
        <v>33</v>
      </c>
      <c r="H44" s="64" t="s">
        <v>5</v>
      </c>
      <c r="I44" s="65" t="str">
        <f>IF((SUM(E44:F44)&gt;0),"RIDICULOUSLY LOW FULL DETAIL RATE / FEE","FREE FOR FULL DETAIL SUBSCRIBERS")</f>
        <v>RIDICULOUSLY LOW FULL DETAIL RATE / FEE</v>
      </c>
      <c r="J44" s="67">
        <f>J42</f>
        <v>0.3</v>
      </c>
    </row>
    <row r="45" spans="1:10" s="63" customFormat="1" ht="30" customHeight="1" x14ac:dyDescent="0.25">
      <c r="A45" s="164">
        <f t="shared" si="1"/>
        <v>1</v>
      </c>
      <c r="B45" s="294"/>
      <c r="C45" s="110" t="s">
        <v>7</v>
      </c>
      <c r="D45" s="100" t="str">
        <f>D44</f>
        <v>Hourly Rate</v>
      </c>
      <c r="E45" s="283">
        <v>70</v>
      </c>
      <c r="F45" s="272" t="str">
        <f t="shared" ref="F45:F47" si="8">F44</f>
        <v>N/A</v>
      </c>
      <c r="G45" s="98" t="str">
        <f>G44</f>
        <v>Unlimited</v>
      </c>
      <c r="H45" s="64" t="str">
        <f>H44</f>
        <v>N/A</v>
      </c>
      <c r="I45" s="65" t="str">
        <f>IF((SUM(E45:F45)&gt;0),"SUBSTANTIALLY REDUCED PREMIUM RATE / FEE","FREE FOR PREMIUM SUBSCRIBERS")</f>
        <v>SUBSTANTIALLY REDUCED PREMIUM RATE / FEE</v>
      </c>
      <c r="J45" s="67">
        <f t="shared" si="6"/>
        <v>0.3</v>
      </c>
    </row>
    <row r="46" spans="1:10" s="63" customFormat="1" ht="30" customHeight="1" x14ac:dyDescent="0.25">
      <c r="A46" s="164">
        <f t="shared" si="1"/>
        <v>1</v>
      </c>
      <c r="B46" s="294"/>
      <c r="C46" s="110" t="s">
        <v>8</v>
      </c>
      <c r="D46" s="100" t="str">
        <f>D45</f>
        <v>Hourly Rate</v>
      </c>
      <c r="E46" s="283">
        <v>100</v>
      </c>
      <c r="F46" s="272" t="str">
        <f t="shared" si="8"/>
        <v>N/A</v>
      </c>
      <c r="G46" s="98" t="str">
        <f t="shared" ref="G46:G47" si="9">G45</f>
        <v>Unlimited</v>
      </c>
      <c r="H46" s="64" t="str">
        <f>H45</f>
        <v>N/A</v>
      </c>
      <c r="I46" s="65" t="str">
        <f>IF((SUM(E46:F46)&gt;0),"REDUCED DELUXE RATE / FEE","FREE FOR DELUXE SUBSCRIBERS")</f>
        <v>REDUCED DELUXE RATE / FEE</v>
      </c>
      <c r="J46" s="67">
        <f t="shared" si="6"/>
        <v>0.3</v>
      </c>
    </row>
    <row r="47" spans="1:10" s="63" customFormat="1" ht="30" customHeight="1" x14ac:dyDescent="0.25">
      <c r="A47" s="164">
        <f t="shared" si="1"/>
        <v>1</v>
      </c>
      <c r="B47" s="295"/>
      <c r="C47" s="111" t="s">
        <v>9</v>
      </c>
      <c r="D47" s="100" t="str">
        <f>D46</f>
        <v>Hourly Rate</v>
      </c>
      <c r="E47" s="273">
        <v>120</v>
      </c>
      <c r="F47" s="272" t="str">
        <f t="shared" si="8"/>
        <v>N/A</v>
      </c>
      <c r="G47" s="98" t="str">
        <f t="shared" si="9"/>
        <v>Unlimited</v>
      </c>
      <c r="H47" s="64" t="str">
        <f>H46</f>
        <v>N/A</v>
      </c>
      <c r="I47" s="65" t="str">
        <f>IF((SUM(E47:F47)&gt;0),"EXPRESS RATE / FEE","FREE FOR EXPRESS SUBSCRIBERS")</f>
        <v>EXPRESS RATE / FEE</v>
      </c>
      <c r="J47" s="67">
        <f t="shared" si="6"/>
        <v>0.3</v>
      </c>
    </row>
    <row r="48" spans="1:10" s="63" customFormat="1" ht="69.75" customHeight="1" x14ac:dyDescent="0.25">
      <c r="A48" s="164" t="str">
        <f>A43</f>
        <v>A</v>
      </c>
      <c r="B48" s="120" t="s">
        <v>72</v>
      </c>
      <c r="C48" s="115"/>
      <c r="D48" s="105"/>
      <c r="E48" s="130"/>
      <c r="F48" s="135"/>
      <c r="G48" s="76"/>
      <c r="H48" s="77"/>
      <c r="I48" s="59" t="s">
        <v>67</v>
      </c>
      <c r="J48" s="67"/>
    </row>
    <row r="49" spans="1:10" s="63" customFormat="1" ht="30" customHeight="1" x14ac:dyDescent="0.25">
      <c r="A49" s="164">
        <f t="shared" si="1"/>
        <v>1</v>
      </c>
      <c r="B49" s="294"/>
      <c r="C49" s="110" t="s">
        <v>6</v>
      </c>
      <c r="D49" s="100" t="s">
        <v>13</v>
      </c>
      <c r="E49" s="284">
        <f>F24*0.75</f>
        <v>1200</v>
      </c>
      <c r="F49" s="272" t="s">
        <v>5</v>
      </c>
      <c r="G49" s="64" t="s">
        <v>5</v>
      </c>
      <c r="H49" s="64" t="s">
        <v>5</v>
      </c>
      <c r="I49" s="65" t="str">
        <f>IF((SUM(E49:F49)&gt;0),"THE FEE TO 'SCALE DOWN' ONE LEVEL (NO FEE TO 'SCALE UP ANY NUMBER OF LEVELS)","NO FEE TO 'SCALE UP ANY NUMBER OF LEVELS")</f>
        <v>THE FEE TO 'SCALE DOWN' ONE LEVEL (NO FEE TO 'SCALE UP ANY NUMBER OF LEVELS)</v>
      </c>
      <c r="J49" s="66">
        <v>0.85</v>
      </c>
    </row>
    <row r="50" spans="1:10" s="63" customFormat="1" ht="30" customHeight="1" x14ac:dyDescent="0.25">
      <c r="A50" s="164">
        <f t="shared" si="1"/>
        <v>1</v>
      </c>
      <c r="B50" s="294"/>
      <c r="C50" s="110" t="s">
        <v>7</v>
      </c>
      <c r="D50" s="100" t="str">
        <f>D49</f>
        <v>Fixed Fee</v>
      </c>
      <c r="E50" s="284">
        <f>F25*0.75</f>
        <v>600</v>
      </c>
      <c r="F50" s="272" t="str">
        <f t="shared" ref="F50:F52" si="10">F49</f>
        <v>N/A</v>
      </c>
      <c r="G50" s="64" t="s">
        <v>5</v>
      </c>
      <c r="H50" s="64" t="s">
        <v>5</v>
      </c>
      <c r="I50" s="65" t="str">
        <f>IF((SUM(E50:F50)&gt;0),"THE FEE TO 'SCALE DOWN' ONE LEVEL (NO FEE TO 'SCALE UP ANY NUMBER OF LEVELS)","NO FEE TO 'SCALE UP ANY NUMBER OF LEVELS")</f>
        <v>THE FEE TO 'SCALE DOWN' ONE LEVEL (NO FEE TO 'SCALE UP ANY NUMBER OF LEVELS)</v>
      </c>
      <c r="J50" s="67">
        <f t="shared" ref="J50:J52" si="11">J49</f>
        <v>0.85</v>
      </c>
    </row>
    <row r="51" spans="1:10" s="63" customFormat="1" ht="30" customHeight="1" x14ac:dyDescent="0.25">
      <c r="A51" s="164">
        <f t="shared" si="1"/>
        <v>1</v>
      </c>
      <c r="B51" s="294"/>
      <c r="C51" s="110" t="s">
        <v>8</v>
      </c>
      <c r="D51" s="100" t="str">
        <f>D50</f>
        <v>Fixed Fee</v>
      </c>
      <c r="E51" s="284">
        <f>F26*0.75</f>
        <v>300</v>
      </c>
      <c r="F51" s="272" t="str">
        <f t="shared" si="10"/>
        <v>N/A</v>
      </c>
      <c r="G51" s="64" t="s">
        <v>5</v>
      </c>
      <c r="H51" s="64" t="s">
        <v>5</v>
      </c>
      <c r="I51" s="65" t="str">
        <f>IF((SUM(E51:F51)&gt;0),"THE FEE TO 'SCALE DOWN' ONE LEVEL (NO FEE TO 'SCALE UP ANY NUMBER OF LEVELS)","NO FEE TO 'SCALE UP ANY NUMBER OF LEVELS")</f>
        <v>THE FEE TO 'SCALE DOWN' ONE LEVEL (NO FEE TO 'SCALE UP ANY NUMBER OF LEVELS)</v>
      </c>
      <c r="J51" s="67">
        <f t="shared" si="11"/>
        <v>0.85</v>
      </c>
    </row>
    <row r="52" spans="1:10" s="63" customFormat="1" ht="30" customHeight="1" x14ac:dyDescent="0.25">
      <c r="A52" s="164">
        <f t="shared" si="1"/>
        <v>1</v>
      </c>
      <c r="B52" s="295"/>
      <c r="C52" s="111" t="s">
        <v>9</v>
      </c>
      <c r="D52" s="100" t="str">
        <f>D51</f>
        <v>Fixed Fee</v>
      </c>
      <c r="E52" s="285">
        <v>0</v>
      </c>
      <c r="F52" s="272" t="str">
        <f t="shared" si="10"/>
        <v>N/A</v>
      </c>
      <c r="G52" s="68" t="s">
        <v>5</v>
      </c>
      <c r="H52" s="68" t="s">
        <v>5</v>
      </c>
      <c r="I52" s="65" t="str">
        <f>IF((SUM(E52:F52)&gt;0),"THE FEE TO 'SCALE DOWN' ONE LEVEL (NO FEE TO 'SCALE UP ANY NUMBER OF LEVELS)","NO FEE TO 'SCALE UP ANY NUMBER OF LEVELS")</f>
        <v>NO FEE TO 'SCALE UP ANY NUMBER OF LEVELS</v>
      </c>
      <c r="J52" s="67">
        <f t="shared" si="11"/>
        <v>0.85</v>
      </c>
    </row>
    <row r="53" spans="1:10" s="63" customFormat="1" ht="30" customHeight="1" x14ac:dyDescent="0.25">
      <c r="A53" s="164" t="str">
        <f t="shared" ref="A53:A68" si="12">A48</f>
        <v>A</v>
      </c>
      <c r="B53" s="121" t="s">
        <v>23</v>
      </c>
      <c r="C53" s="112"/>
      <c r="D53" s="102"/>
      <c r="E53" s="132"/>
      <c r="F53" s="132"/>
      <c r="G53" s="70"/>
      <c r="H53" s="72"/>
      <c r="I53" s="69" t="s">
        <v>27</v>
      </c>
      <c r="J53" s="67"/>
    </row>
    <row r="54" spans="1:10" s="63" customFormat="1" ht="30" customHeight="1" x14ac:dyDescent="0.25">
      <c r="A54" s="164">
        <f t="shared" si="1"/>
        <v>1</v>
      </c>
      <c r="B54" s="292"/>
      <c r="C54" s="113" t="s">
        <v>6</v>
      </c>
      <c r="D54" s="103" t="s">
        <v>59</v>
      </c>
      <c r="E54" s="274">
        <f>E55</f>
        <v>1</v>
      </c>
      <c r="F54" s="73" t="s">
        <v>5</v>
      </c>
      <c r="G54" s="73" t="s">
        <v>5</v>
      </c>
      <c r="H54" s="73" t="s">
        <v>5</v>
      </c>
      <c r="I54" s="74" t="str">
        <f>IF((SUM(E54:F54)&gt;0),"FULL DETAIL RATE / FEE","FREE FOR FULL DETAIL SUBSCRIBERS")</f>
        <v>FULL DETAIL RATE / FEE</v>
      </c>
      <c r="J54" s="67"/>
    </row>
    <row r="55" spans="1:10" s="63" customFormat="1" ht="30" customHeight="1" x14ac:dyDescent="0.25">
      <c r="A55" s="164">
        <f t="shared" si="1"/>
        <v>1</v>
      </c>
      <c r="B55" s="292"/>
      <c r="C55" s="113" t="s">
        <v>7</v>
      </c>
      <c r="D55" s="103" t="str">
        <f>D54</f>
        <v>Per Item Charge</v>
      </c>
      <c r="E55" s="274">
        <f>E56</f>
        <v>1</v>
      </c>
      <c r="F55" s="73" t="s">
        <v>5</v>
      </c>
      <c r="G55" s="73" t="s">
        <v>5</v>
      </c>
      <c r="H55" s="73" t="s">
        <v>5</v>
      </c>
      <c r="I55" s="74" t="str">
        <f>IF((SUM(E55:F55)&gt;0),"PREMIUM RATE / FEE","FREE FOR PREMIUM SUBSCRIBERS")</f>
        <v>PREMIUM RATE / FEE</v>
      </c>
      <c r="J55" s="67"/>
    </row>
    <row r="56" spans="1:10" s="63" customFormat="1" ht="30" customHeight="1" x14ac:dyDescent="0.25">
      <c r="A56" s="164">
        <f t="shared" si="1"/>
        <v>1</v>
      </c>
      <c r="B56" s="292"/>
      <c r="C56" s="113" t="s">
        <v>8</v>
      </c>
      <c r="D56" s="103" t="str">
        <f>D55</f>
        <v>Per Item Charge</v>
      </c>
      <c r="E56" s="274">
        <f>E57</f>
        <v>1</v>
      </c>
      <c r="F56" s="73" t="s">
        <v>5</v>
      </c>
      <c r="G56" s="73" t="s">
        <v>5</v>
      </c>
      <c r="H56" s="73" t="s">
        <v>5</v>
      </c>
      <c r="I56" s="74" t="str">
        <f>IF((SUM(E56:F56)&gt;0),"DELUXE RATE / FEE","FREE FOR DELUXE SUBSCRIBERS")</f>
        <v>DELUXE RATE / FEE</v>
      </c>
      <c r="J56" s="67"/>
    </row>
    <row r="57" spans="1:10" s="63" customFormat="1" ht="30" customHeight="1" x14ac:dyDescent="0.25">
      <c r="A57" s="164">
        <f t="shared" si="1"/>
        <v>1</v>
      </c>
      <c r="B57" s="293"/>
      <c r="C57" s="114" t="s">
        <v>9</v>
      </c>
      <c r="D57" s="103" t="str">
        <f>D56</f>
        <v>Per Item Charge</v>
      </c>
      <c r="E57" s="275">
        <v>1</v>
      </c>
      <c r="F57" s="75" t="s">
        <v>5</v>
      </c>
      <c r="G57" s="75" t="s">
        <v>5</v>
      </c>
      <c r="H57" s="75" t="s">
        <v>5</v>
      </c>
      <c r="I57" s="74" t="str">
        <f>IF((SUM(E57:F57)&gt;0),"EXPRESS RATE / FEE","FREE FOR EXPRESS SUBSCRIBERS")</f>
        <v>EXPRESS RATE / FEE</v>
      </c>
      <c r="J57" s="67"/>
    </row>
    <row r="58" spans="1:10" s="63" customFormat="1" ht="30" customHeight="1" x14ac:dyDescent="0.25">
      <c r="A58" s="164" t="str">
        <f t="shared" si="12"/>
        <v>A</v>
      </c>
      <c r="B58" s="120" t="s">
        <v>24</v>
      </c>
      <c r="C58" s="115"/>
      <c r="D58" s="105"/>
      <c r="E58" s="135"/>
      <c r="F58" s="135"/>
      <c r="G58" s="76"/>
      <c r="H58" s="77"/>
      <c r="I58" s="59" t="s">
        <v>28</v>
      </c>
      <c r="J58" s="67"/>
    </row>
    <row r="59" spans="1:10" s="63" customFormat="1" ht="30" customHeight="1" x14ac:dyDescent="0.25">
      <c r="A59" s="164">
        <f t="shared" si="1"/>
        <v>1</v>
      </c>
      <c r="B59" s="294"/>
      <c r="C59" s="110" t="s">
        <v>6</v>
      </c>
      <c r="D59" s="100" t="s">
        <v>59</v>
      </c>
      <c r="E59" s="131">
        <f>E60-(E60*J59)</f>
        <v>0.1</v>
      </c>
      <c r="F59" s="64" t="s">
        <v>5</v>
      </c>
      <c r="G59" s="64" t="s">
        <v>5</v>
      </c>
      <c r="H59" s="64" t="s">
        <v>5</v>
      </c>
      <c r="I59" s="65" t="str">
        <f>IF((SUM(E59:F59)&gt;0),"FULL DETAIL RATE / FEE","FREE FOR FULL DETAIL SUBSCRIBERS")</f>
        <v>FULL DETAIL RATE / FEE</v>
      </c>
      <c r="J59" s="67"/>
    </row>
    <row r="60" spans="1:10" s="63" customFormat="1" ht="30" customHeight="1" x14ac:dyDescent="0.25">
      <c r="A60" s="164">
        <f t="shared" si="1"/>
        <v>1</v>
      </c>
      <c r="B60" s="294"/>
      <c r="C60" s="110" t="s">
        <v>7</v>
      </c>
      <c r="D60" s="100" t="str">
        <f>D59</f>
        <v>Per Item Charge</v>
      </c>
      <c r="E60" s="131">
        <f>E61-(E61*J60)</f>
        <v>0.1</v>
      </c>
      <c r="F60" s="64" t="s">
        <v>5</v>
      </c>
      <c r="G60" s="64" t="s">
        <v>5</v>
      </c>
      <c r="H60" s="64" t="s">
        <v>5</v>
      </c>
      <c r="I60" s="65" t="str">
        <f>IF((SUM(E60:F60)&gt;0),"PREMIUM RATE / FEE","FREE FOR PREMIUM SUBSCRIBERS")</f>
        <v>PREMIUM RATE / FEE</v>
      </c>
      <c r="J60" s="67"/>
    </row>
    <row r="61" spans="1:10" s="63" customFormat="1" ht="30" customHeight="1" x14ac:dyDescent="0.25">
      <c r="A61" s="164">
        <f t="shared" si="1"/>
        <v>1</v>
      </c>
      <c r="B61" s="294"/>
      <c r="C61" s="110" t="s">
        <v>8</v>
      </c>
      <c r="D61" s="100" t="str">
        <f t="shared" ref="D61:D62" si="13">D60</f>
        <v>Per Item Charge</v>
      </c>
      <c r="E61" s="131">
        <f>E62-(E62*J61)</f>
        <v>0.1</v>
      </c>
      <c r="F61" s="64" t="s">
        <v>5</v>
      </c>
      <c r="G61" s="64" t="s">
        <v>5</v>
      </c>
      <c r="H61" s="64" t="s">
        <v>5</v>
      </c>
      <c r="I61" s="65" t="str">
        <f>IF((SUM(E61:F61)&gt;0),"DELUXE RATE / FEE","FREE FOR DELUXE SUBSCRIBERS")</f>
        <v>DELUXE RATE / FEE</v>
      </c>
      <c r="J61" s="67"/>
    </row>
    <row r="62" spans="1:10" s="63" customFormat="1" ht="30" customHeight="1" x14ac:dyDescent="0.25">
      <c r="A62" s="164">
        <f t="shared" si="1"/>
        <v>1</v>
      </c>
      <c r="B62" s="295"/>
      <c r="C62" s="111" t="s">
        <v>9</v>
      </c>
      <c r="D62" s="100" t="str">
        <f t="shared" si="13"/>
        <v>Per Item Charge</v>
      </c>
      <c r="E62" s="286">
        <v>0.1</v>
      </c>
      <c r="F62" s="64" t="s">
        <v>5</v>
      </c>
      <c r="G62" s="64" t="s">
        <v>5</v>
      </c>
      <c r="H62" s="64" t="s">
        <v>5</v>
      </c>
      <c r="I62" s="65" t="str">
        <f>IF((SUM(E62:F62)&gt;0),"EXPRESS RATE / FEE","FREE FOR EXPRESS SUBSCRIBERS")</f>
        <v>EXPRESS RATE / FEE</v>
      </c>
      <c r="J62" s="67"/>
    </row>
    <row r="63" spans="1:10" s="63" customFormat="1" ht="26.25" customHeight="1" x14ac:dyDescent="0.25">
      <c r="A63" s="164" t="str">
        <f t="shared" si="12"/>
        <v>A</v>
      </c>
      <c r="B63" s="121" t="s">
        <v>1</v>
      </c>
      <c r="C63" s="119"/>
      <c r="D63" s="102"/>
      <c r="E63" s="132"/>
      <c r="F63" s="132"/>
      <c r="G63" s="70"/>
      <c r="H63" s="72"/>
      <c r="I63" s="108" t="s">
        <v>68</v>
      </c>
      <c r="J63" s="67"/>
    </row>
    <row r="64" spans="1:10" s="63" customFormat="1" ht="30" customHeight="1" x14ac:dyDescent="0.25">
      <c r="A64" s="164">
        <f t="shared" si="1"/>
        <v>1</v>
      </c>
      <c r="B64" s="292"/>
      <c r="C64" s="113" t="s">
        <v>6</v>
      </c>
      <c r="D64" s="103" t="s">
        <v>11</v>
      </c>
      <c r="E64" s="134" t="s">
        <v>11</v>
      </c>
      <c r="F64" s="73" t="s">
        <v>5</v>
      </c>
      <c r="G64" s="73" t="s">
        <v>5</v>
      </c>
      <c r="H64" s="73" t="s">
        <v>5</v>
      </c>
      <c r="I64" s="109" t="s">
        <v>30</v>
      </c>
      <c r="J64" s="67"/>
    </row>
    <row r="65" spans="1:18" s="63" customFormat="1" ht="30" customHeight="1" x14ac:dyDescent="0.25">
      <c r="A65" s="164">
        <f t="shared" si="1"/>
        <v>1</v>
      </c>
      <c r="B65" s="292"/>
      <c r="C65" s="113" t="s">
        <v>7</v>
      </c>
      <c r="D65" s="103" t="s">
        <v>11</v>
      </c>
      <c r="E65" s="134" t="s">
        <v>11</v>
      </c>
      <c r="F65" s="73" t="s">
        <v>5</v>
      </c>
      <c r="G65" s="73" t="s">
        <v>5</v>
      </c>
      <c r="H65" s="73" t="s">
        <v>5</v>
      </c>
      <c r="I65" s="109" t="s">
        <v>30</v>
      </c>
      <c r="J65" s="67"/>
    </row>
    <row r="66" spans="1:18" s="63" customFormat="1" ht="30" customHeight="1" x14ac:dyDescent="0.25">
      <c r="A66" s="164">
        <f t="shared" si="1"/>
        <v>1</v>
      </c>
      <c r="B66" s="292"/>
      <c r="C66" s="113" t="s">
        <v>8</v>
      </c>
      <c r="D66" s="103" t="s">
        <v>11</v>
      </c>
      <c r="E66" s="134" t="s">
        <v>11</v>
      </c>
      <c r="F66" s="73" t="s">
        <v>5</v>
      </c>
      <c r="G66" s="73" t="s">
        <v>5</v>
      </c>
      <c r="H66" s="73" t="s">
        <v>5</v>
      </c>
      <c r="I66" s="109" t="s">
        <v>30</v>
      </c>
      <c r="J66" s="67"/>
    </row>
    <row r="67" spans="1:18" s="63" customFormat="1" ht="30" customHeight="1" x14ac:dyDescent="0.25">
      <c r="A67" s="164">
        <f t="shared" si="1"/>
        <v>1</v>
      </c>
      <c r="B67" s="292"/>
      <c r="C67" s="113" t="s">
        <v>9</v>
      </c>
      <c r="D67" s="103" t="s">
        <v>11</v>
      </c>
      <c r="E67" s="134" t="s">
        <v>11</v>
      </c>
      <c r="F67" s="73" t="s">
        <v>5</v>
      </c>
      <c r="G67" s="73" t="s">
        <v>5</v>
      </c>
      <c r="H67" s="73" t="s">
        <v>5</v>
      </c>
      <c r="I67" s="109" t="s">
        <v>30</v>
      </c>
      <c r="J67" s="67"/>
    </row>
    <row r="68" spans="1:18" s="63" customFormat="1" ht="102" customHeight="1" x14ac:dyDescent="0.25">
      <c r="A68" s="299" t="str">
        <f t="shared" si="12"/>
        <v>A</v>
      </c>
      <c r="B68" s="120" t="s">
        <v>36</v>
      </c>
      <c r="C68" s="296" t="s">
        <v>60</v>
      </c>
      <c r="D68" s="296"/>
      <c r="E68" s="296"/>
      <c r="F68" s="296"/>
      <c r="G68" s="296"/>
      <c r="H68" s="296"/>
      <c r="I68" s="296"/>
      <c r="J68" s="123"/>
    </row>
    <row r="69" spans="1:18" s="63" customFormat="1" ht="12.75" customHeight="1" x14ac:dyDescent="0.25">
      <c r="A69" s="300"/>
      <c r="B69" s="294"/>
      <c r="C69" s="297"/>
      <c r="D69" s="297"/>
      <c r="E69" s="297"/>
      <c r="F69" s="297"/>
      <c r="G69" s="297"/>
      <c r="H69" s="297"/>
      <c r="I69" s="297"/>
      <c r="J69" s="124"/>
    </row>
    <row r="70" spans="1:18" s="63" customFormat="1" ht="3.75" customHeight="1" x14ac:dyDescent="0.25">
      <c r="A70" s="300"/>
      <c r="B70" s="294"/>
      <c r="C70" s="297"/>
      <c r="D70" s="297"/>
      <c r="E70" s="297"/>
      <c r="F70" s="297"/>
      <c r="G70" s="297"/>
      <c r="H70" s="297"/>
      <c r="I70" s="297"/>
      <c r="J70" s="124"/>
    </row>
    <row r="71" spans="1:18" s="63" customFormat="1" ht="9" customHeight="1" x14ac:dyDescent="0.25">
      <c r="A71" s="300"/>
      <c r="B71" s="294"/>
      <c r="C71" s="297"/>
      <c r="D71" s="297"/>
      <c r="E71" s="297"/>
      <c r="F71" s="297"/>
      <c r="G71" s="297"/>
      <c r="H71" s="297"/>
      <c r="I71" s="297"/>
      <c r="J71" s="124"/>
    </row>
    <row r="72" spans="1:18" s="63" customFormat="1" ht="12" customHeight="1" x14ac:dyDescent="0.25">
      <c r="A72" s="301"/>
      <c r="B72" s="295"/>
      <c r="C72" s="298"/>
      <c r="D72" s="298"/>
      <c r="E72" s="298"/>
      <c r="F72" s="298"/>
      <c r="G72" s="298"/>
      <c r="H72" s="298"/>
      <c r="I72" s="298"/>
      <c r="J72" s="125"/>
    </row>
    <row r="73" spans="1:18" x14ac:dyDescent="0.25">
      <c r="B73" s="79"/>
      <c r="C73" s="79"/>
      <c r="D73" s="79"/>
      <c r="E73" s="56"/>
      <c r="F73" s="56"/>
      <c r="G73" s="56"/>
      <c r="H73" s="57"/>
      <c r="I73" s="54"/>
      <c r="J73" s="54"/>
    </row>
    <row r="74" spans="1:18" x14ac:dyDescent="0.25">
      <c r="B74" s="79"/>
      <c r="C74" s="79"/>
      <c r="D74" s="79"/>
      <c r="E74" s="56"/>
      <c r="F74" s="56"/>
      <c r="G74" s="56"/>
      <c r="H74" s="57"/>
      <c r="I74" s="54"/>
      <c r="J74" s="80"/>
      <c r="K74" s="81"/>
      <c r="L74" s="81"/>
      <c r="M74" s="81"/>
      <c r="N74" s="81"/>
      <c r="O74" s="81"/>
      <c r="P74" s="81"/>
      <c r="Q74" s="81"/>
      <c r="R74" s="81"/>
    </row>
    <row r="75" spans="1:18" x14ac:dyDescent="0.25">
      <c r="B75" s="79"/>
      <c r="C75" s="79"/>
      <c r="D75" s="79"/>
      <c r="E75" s="56"/>
      <c r="F75" s="56"/>
      <c r="G75" s="56"/>
      <c r="H75" s="57"/>
      <c r="I75" s="54"/>
      <c r="J75" s="80"/>
      <c r="K75" s="81"/>
      <c r="L75" s="81"/>
      <c r="M75" s="81"/>
      <c r="N75" s="81"/>
      <c r="O75" s="81"/>
      <c r="P75" s="81"/>
      <c r="Q75" s="81"/>
      <c r="R75" s="81"/>
    </row>
    <row r="76" spans="1:18" x14ac:dyDescent="0.25">
      <c r="B76" s="79"/>
      <c r="C76" s="79"/>
      <c r="D76" s="79"/>
      <c r="E76" s="56"/>
      <c r="F76" s="56"/>
      <c r="G76" s="56"/>
      <c r="H76" s="57"/>
      <c r="I76" s="54"/>
      <c r="J76" s="80"/>
      <c r="K76" s="81"/>
      <c r="L76" s="81"/>
      <c r="M76" s="81"/>
      <c r="N76" s="81"/>
      <c r="O76" s="81"/>
      <c r="P76" s="81"/>
      <c r="Q76" s="81"/>
      <c r="R76" s="81"/>
    </row>
    <row r="77" spans="1:18" x14ac:dyDescent="0.25">
      <c r="B77" s="79"/>
      <c r="C77" s="79"/>
      <c r="D77" s="79"/>
      <c r="E77" s="56"/>
      <c r="F77" s="56"/>
      <c r="G77" s="56"/>
      <c r="H77" s="57"/>
      <c r="I77" s="54"/>
      <c r="J77" s="80"/>
      <c r="K77" s="81"/>
      <c r="L77" s="81"/>
      <c r="M77" s="81"/>
      <c r="N77" s="81"/>
      <c r="O77" s="81"/>
      <c r="P77" s="81"/>
      <c r="Q77" s="81"/>
      <c r="R77" s="81"/>
    </row>
    <row r="78" spans="1:18" x14ac:dyDescent="0.25">
      <c r="B78" s="79"/>
      <c r="C78" s="79"/>
      <c r="D78" s="79"/>
      <c r="E78" s="56"/>
      <c r="F78" s="56"/>
      <c r="G78" s="56"/>
      <c r="H78" s="57"/>
      <c r="I78" s="54"/>
      <c r="J78" s="80"/>
      <c r="K78" s="81"/>
      <c r="L78" s="81"/>
      <c r="M78" s="81"/>
      <c r="N78" s="81"/>
      <c r="O78" s="81"/>
      <c r="P78" s="81"/>
      <c r="Q78" s="81"/>
      <c r="R78" s="81"/>
    </row>
    <row r="79" spans="1:18" x14ac:dyDescent="0.25">
      <c r="B79" s="79"/>
      <c r="C79" s="79"/>
      <c r="D79" s="79"/>
      <c r="E79" s="56"/>
      <c r="F79" s="56"/>
      <c r="G79" s="56"/>
      <c r="H79" s="57"/>
      <c r="I79" s="54"/>
      <c r="J79" s="80"/>
      <c r="K79" s="81"/>
      <c r="L79" s="81"/>
      <c r="M79" s="81"/>
      <c r="N79" s="81"/>
      <c r="O79" s="81"/>
      <c r="P79" s="81"/>
      <c r="Q79" s="81"/>
      <c r="R79" s="81"/>
    </row>
    <row r="80" spans="1:18" x14ac:dyDescent="0.25">
      <c r="B80" s="79"/>
      <c r="C80" s="79"/>
      <c r="D80" s="79"/>
      <c r="E80" s="56"/>
      <c r="F80" s="56"/>
      <c r="G80" s="56"/>
      <c r="H80" s="57"/>
      <c r="I80" s="54"/>
      <c r="J80" s="80"/>
      <c r="K80" s="81"/>
      <c r="L80" s="81"/>
      <c r="M80" s="81"/>
      <c r="N80" s="81"/>
      <c r="O80" s="81"/>
      <c r="P80" s="81"/>
      <c r="Q80" s="81"/>
      <c r="R80" s="81"/>
    </row>
    <row r="81" spans="2:18" x14ac:dyDescent="0.25">
      <c r="B81" s="79"/>
      <c r="C81" s="79"/>
      <c r="D81" s="79"/>
      <c r="E81" s="56"/>
      <c r="F81" s="56"/>
      <c r="G81" s="56"/>
      <c r="H81" s="57"/>
      <c r="I81" s="54"/>
      <c r="J81" s="80"/>
      <c r="K81" s="81"/>
      <c r="L81" s="81"/>
      <c r="M81" s="81"/>
      <c r="N81" s="81"/>
      <c r="O81" s="81"/>
      <c r="P81" s="81"/>
      <c r="Q81" s="81"/>
      <c r="R81" s="81"/>
    </row>
    <row r="82" spans="2:18" x14ac:dyDescent="0.25">
      <c r="B82" s="79"/>
      <c r="C82" s="79"/>
      <c r="D82" s="79"/>
      <c r="E82" s="56"/>
      <c r="F82" s="56"/>
      <c r="G82" s="56"/>
      <c r="H82" s="57"/>
      <c r="I82" s="54"/>
      <c r="J82" s="80"/>
      <c r="K82" s="81"/>
      <c r="L82" s="81"/>
      <c r="M82" s="81"/>
      <c r="N82" s="81"/>
      <c r="O82" s="81"/>
      <c r="P82" s="81"/>
      <c r="Q82" s="81"/>
      <c r="R82" s="81"/>
    </row>
    <row r="83" spans="2:18" x14ac:dyDescent="0.25">
      <c r="B83" s="79"/>
      <c r="C83" s="79"/>
      <c r="D83" s="79"/>
      <c r="E83" s="56"/>
      <c r="F83" s="56"/>
      <c r="G83" s="56"/>
      <c r="H83" s="57"/>
      <c r="I83" s="54"/>
      <c r="J83" s="80"/>
      <c r="K83" s="81"/>
      <c r="L83" s="81"/>
      <c r="M83" s="81"/>
      <c r="N83" s="81"/>
      <c r="O83" s="81"/>
      <c r="P83" s="81"/>
      <c r="Q83" s="81"/>
      <c r="R83" s="81"/>
    </row>
    <row r="84" spans="2:18" x14ac:dyDescent="0.25">
      <c r="B84" s="79"/>
      <c r="C84" s="79"/>
      <c r="D84" s="79"/>
      <c r="E84" s="56"/>
      <c r="F84" s="56"/>
      <c r="G84" s="56"/>
      <c r="H84" s="57"/>
      <c r="I84" s="54"/>
      <c r="J84" s="80"/>
      <c r="K84" s="81"/>
      <c r="L84" s="81"/>
      <c r="M84" s="81"/>
      <c r="N84" s="81"/>
      <c r="O84" s="81"/>
      <c r="P84" s="81"/>
      <c r="Q84" s="81"/>
      <c r="R84" s="81"/>
    </row>
    <row r="85" spans="2:18" x14ac:dyDescent="0.25">
      <c r="B85" s="79"/>
      <c r="C85" s="79"/>
      <c r="D85" s="79"/>
      <c r="E85" s="56"/>
      <c r="F85" s="56"/>
      <c r="G85" s="56"/>
      <c r="H85" s="57"/>
      <c r="I85" s="54"/>
      <c r="J85" s="80"/>
      <c r="K85" s="81"/>
      <c r="L85" s="81"/>
      <c r="M85" s="81"/>
      <c r="N85" s="81"/>
      <c r="O85" s="81"/>
      <c r="P85" s="81"/>
      <c r="Q85" s="81"/>
      <c r="R85" s="81"/>
    </row>
    <row r="86" spans="2:18" x14ac:dyDescent="0.25">
      <c r="B86" s="79"/>
      <c r="C86" s="79"/>
      <c r="D86" s="79"/>
      <c r="E86" s="56"/>
      <c r="F86" s="56"/>
      <c r="G86" s="56"/>
      <c r="H86" s="57"/>
      <c r="I86" s="54"/>
      <c r="J86" s="80"/>
      <c r="K86" s="81"/>
      <c r="L86" s="81"/>
      <c r="M86" s="81"/>
      <c r="N86" s="81"/>
      <c r="O86" s="81"/>
      <c r="P86" s="81"/>
      <c r="Q86" s="81"/>
      <c r="R86" s="81"/>
    </row>
    <row r="87" spans="2:18" x14ac:dyDescent="0.25">
      <c r="B87" s="79"/>
      <c r="C87" s="79"/>
      <c r="D87" s="79"/>
      <c r="E87" s="56"/>
      <c r="F87" s="56"/>
      <c r="G87" s="56"/>
      <c r="H87" s="57"/>
      <c r="I87" s="54"/>
      <c r="J87" s="80"/>
      <c r="K87" s="81"/>
      <c r="L87" s="81"/>
      <c r="M87" s="81"/>
      <c r="N87" s="81"/>
      <c r="O87" s="81"/>
      <c r="P87" s="81"/>
      <c r="Q87" s="81"/>
      <c r="R87" s="81"/>
    </row>
    <row r="88" spans="2:18" x14ac:dyDescent="0.25">
      <c r="B88" s="79"/>
      <c r="C88" s="79"/>
      <c r="D88" s="79"/>
      <c r="E88" s="56"/>
      <c r="F88" s="56"/>
      <c r="G88" s="56"/>
      <c r="H88" s="57"/>
      <c r="I88" s="54"/>
      <c r="J88" s="80"/>
      <c r="K88" s="81"/>
      <c r="L88" s="81"/>
      <c r="M88" s="81"/>
      <c r="N88" s="81"/>
      <c r="O88" s="81"/>
      <c r="P88" s="81"/>
      <c r="Q88" s="81"/>
      <c r="R88" s="81"/>
    </row>
    <row r="89" spans="2:18" x14ac:dyDescent="0.25">
      <c r="B89" s="79"/>
      <c r="C89" s="79"/>
      <c r="D89" s="79"/>
      <c r="E89" s="56"/>
      <c r="F89" s="56"/>
      <c r="G89" s="56"/>
      <c r="H89" s="57"/>
      <c r="I89" s="54"/>
      <c r="J89" s="80"/>
      <c r="K89" s="81"/>
      <c r="L89" s="81"/>
      <c r="M89" s="81"/>
      <c r="N89" s="81"/>
      <c r="O89" s="81"/>
      <c r="P89" s="81"/>
      <c r="Q89" s="81"/>
      <c r="R89" s="81"/>
    </row>
    <row r="90" spans="2:18" x14ac:dyDescent="0.25">
      <c r="B90" s="79"/>
      <c r="C90" s="79"/>
      <c r="D90" s="79"/>
      <c r="E90" s="56"/>
      <c r="F90" s="56"/>
      <c r="G90" s="56"/>
      <c r="H90" s="57"/>
      <c r="I90" s="54"/>
      <c r="J90" s="80"/>
      <c r="K90" s="81"/>
      <c r="L90" s="81"/>
      <c r="M90" s="81"/>
      <c r="N90" s="81"/>
      <c r="O90" s="81"/>
      <c r="P90" s="81"/>
      <c r="Q90" s="81"/>
      <c r="R90" s="81"/>
    </row>
    <row r="91" spans="2:18" x14ac:dyDescent="0.25">
      <c r="B91" s="83"/>
      <c r="C91" s="83"/>
      <c r="D91" s="83"/>
      <c r="E91" s="83"/>
      <c r="F91" s="83"/>
      <c r="G91" s="83"/>
      <c r="H91" s="57"/>
      <c r="I91" s="54"/>
      <c r="J91" s="80"/>
      <c r="K91" s="81"/>
      <c r="L91" s="81"/>
      <c r="M91" s="81"/>
      <c r="N91" s="81"/>
      <c r="O91" s="81"/>
      <c r="P91" s="81"/>
      <c r="Q91" s="81"/>
      <c r="R91" s="81"/>
    </row>
    <row r="92" spans="2:18" x14ac:dyDescent="0.25">
      <c r="B92" s="83"/>
      <c r="C92" s="83"/>
      <c r="D92" s="83"/>
      <c r="E92" s="83"/>
      <c r="F92" s="83"/>
      <c r="G92" s="83"/>
      <c r="H92" s="57"/>
      <c r="I92" s="54"/>
      <c r="J92" s="80"/>
      <c r="K92" s="81"/>
      <c r="L92" s="81"/>
      <c r="M92" s="81"/>
      <c r="N92" s="81"/>
      <c r="O92" s="81"/>
      <c r="P92" s="81"/>
      <c r="Q92" s="81"/>
      <c r="R92" s="81"/>
    </row>
    <row r="93" spans="2:18" x14ac:dyDescent="0.25">
      <c r="B93" s="83"/>
      <c r="C93" s="83"/>
      <c r="D93" s="83"/>
      <c r="E93" s="83"/>
      <c r="F93" s="83"/>
      <c r="G93" s="83"/>
      <c r="H93" s="57"/>
      <c r="I93" s="54"/>
      <c r="J93" s="80"/>
      <c r="K93" s="81"/>
      <c r="L93" s="81"/>
      <c r="M93" s="81"/>
      <c r="N93" s="81"/>
      <c r="O93" s="81"/>
      <c r="P93" s="81"/>
      <c r="Q93" s="81"/>
      <c r="R93" s="81"/>
    </row>
    <row r="94" spans="2:18" x14ac:dyDescent="0.25">
      <c r="B94" s="83"/>
      <c r="C94" s="83"/>
      <c r="D94" s="83"/>
      <c r="E94" s="83"/>
      <c r="F94" s="83"/>
      <c r="G94" s="83"/>
      <c r="H94" s="57"/>
      <c r="I94" s="54"/>
      <c r="J94" s="80"/>
      <c r="K94" s="81"/>
      <c r="L94" s="81"/>
      <c r="M94" s="81"/>
      <c r="N94" s="81"/>
      <c r="O94" s="81"/>
      <c r="P94" s="81"/>
      <c r="Q94" s="81"/>
      <c r="R94" s="81"/>
    </row>
    <row r="95" spans="2:18" x14ac:dyDescent="0.25">
      <c r="B95" s="83"/>
      <c r="C95" s="83"/>
      <c r="D95" s="83"/>
      <c r="E95" s="83"/>
      <c r="F95" s="83"/>
      <c r="G95" s="83"/>
      <c r="H95" s="57"/>
      <c r="I95" s="54"/>
      <c r="J95" s="80"/>
      <c r="K95" s="81"/>
      <c r="L95" s="81"/>
      <c r="M95" s="81"/>
      <c r="N95" s="81"/>
      <c r="O95" s="81"/>
      <c r="P95" s="81"/>
      <c r="Q95" s="81"/>
      <c r="R95" s="81"/>
    </row>
    <row r="96" spans="2:18" x14ac:dyDescent="0.25">
      <c r="B96" s="83"/>
      <c r="C96" s="83"/>
      <c r="D96" s="83"/>
      <c r="E96" s="83"/>
      <c r="F96" s="83"/>
      <c r="G96" s="83"/>
      <c r="H96" s="57"/>
      <c r="I96" s="54"/>
      <c r="J96" s="80"/>
      <c r="K96" s="81"/>
      <c r="L96" s="81"/>
      <c r="M96" s="81"/>
      <c r="N96" s="81"/>
      <c r="O96" s="81"/>
      <c r="P96" s="81"/>
      <c r="Q96" s="81"/>
      <c r="R96" s="81"/>
    </row>
    <row r="97" spans="2:18" x14ac:dyDescent="0.25">
      <c r="B97" s="83"/>
      <c r="C97" s="83"/>
      <c r="D97" s="83"/>
      <c r="E97" s="56"/>
      <c r="F97" s="56"/>
      <c r="G97" s="56"/>
      <c r="H97" s="57"/>
      <c r="I97" s="54"/>
      <c r="J97" s="80"/>
      <c r="K97" s="81"/>
      <c r="L97" s="81"/>
      <c r="M97" s="81"/>
      <c r="N97" s="81"/>
      <c r="O97" s="81"/>
      <c r="P97" s="81"/>
      <c r="Q97" s="81"/>
      <c r="R97" s="81"/>
    </row>
    <row r="98" spans="2:18" x14ac:dyDescent="0.25">
      <c r="B98" s="83"/>
      <c r="C98" s="83"/>
      <c r="D98" s="83"/>
      <c r="E98" s="56"/>
      <c r="F98" s="56"/>
      <c r="G98" s="56"/>
      <c r="H98" s="57"/>
      <c r="I98" s="54"/>
      <c r="J98" s="80"/>
      <c r="K98" s="81"/>
      <c r="L98" s="81"/>
      <c r="M98" s="81"/>
      <c r="N98" s="81"/>
      <c r="O98" s="81"/>
      <c r="P98" s="81"/>
      <c r="Q98" s="81"/>
      <c r="R98" s="81"/>
    </row>
    <row r="99" spans="2:18" x14ac:dyDescent="0.25">
      <c r="B99" s="83"/>
      <c r="C99" s="83"/>
      <c r="D99" s="83"/>
      <c r="E99" s="56"/>
      <c r="F99" s="56"/>
      <c r="G99" s="56"/>
      <c r="H99" s="57"/>
      <c r="I99" s="54"/>
      <c r="J99" s="80"/>
      <c r="K99" s="81"/>
      <c r="L99" s="81"/>
      <c r="M99" s="81"/>
      <c r="N99" s="81"/>
      <c r="O99" s="81"/>
      <c r="P99" s="81"/>
      <c r="Q99" s="81"/>
      <c r="R99" s="81"/>
    </row>
    <row r="100" spans="2:18" x14ac:dyDescent="0.25">
      <c r="B100" s="83"/>
      <c r="C100" s="83"/>
      <c r="D100" s="83"/>
      <c r="E100" s="56"/>
      <c r="F100" s="56"/>
      <c r="G100" s="56"/>
      <c r="H100" s="57"/>
      <c r="I100" s="54"/>
      <c r="J100" s="80"/>
      <c r="K100" s="81"/>
      <c r="L100" s="81"/>
      <c r="M100" s="81"/>
      <c r="N100" s="81"/>
      <c r="O100" s="81"/>
      <c r="P100" s="81"/>
      <c r="Q100" s="81"/>
      <c r="R100" s="81"/>
    </row>
    <row r="101" spans="2:18" x14ac:dyDescent="0.25">
      <c r="B101" s="83"/>
      <c r="C101" s="83"/>
      <c r="D101" s="83"/>
      <c r="E101" s="56"/>
      <c r="F101" s="56"/>
      <c r="G101" s="56"/>
      <c r="H101" s="57"/>
      <c r="I101" s="54"/>
      <c r="J101" s="80"/>
      <c r="K101" s="81"/>
      <c r="L101" s="81"/>
      <c r="M101" s="81"/>
      <c r="N101" s="81"/>
      <c r="O101" s="81"/>
      <c r="P101" s="81"/>
      <c r="Q101" s="81"/>
      <c r="R101" s="81"/>
    </row>
    <row r="102" spans="2:18" x14ac:dyDescent="0.25">
      <c r="B102" s="83"/>
      <c r="C102" s="83"/>
      <c r="D102" s="83"/>
      <c r="E102" s="56"/>
      <c r="F102" s="56"/>
      <c r="G102" s="56"/>
      <c r="H102" s="57"/>
      <c r="I102" s="54"/>
      <c r="J102" s="80"/>
      <c r="K102" s="81"/>
      <c r="L102" s="81"/>
      <c r="M102" s="81"/>
      <c r="N102" s="81"/>
      <c r="O102" s="81"/>
      <c r="P102" s="81"/>
      <c r="Q102" s="81"/>
      <c r="R102" s="81"/>
    </row>
    <row r="103" spans="2:18" x14ac:dyDescent="0.25">
      <c r="B103" s="83"/>
      <c r="C103" s="83"/>
      <c r="D103" s="83"/>
      <c r="E103" s="56"/>
      <c r="F103" s="56"/>
      <c r="G103" s="56"/>
      <c r="H103" s="57"/>
      <c r="I103" s="54"/>
      <c r="J103" s="80"/>
      <c r="K103" s="81"/>
      <c r="L103" s="81"/>
      <c r="M103" s="81"/>
      <c r="N103" s="81"/>
      <c r="O103" s="81"/>
      <c r="P103" s="81"/>
      <c r="Q103" s="81"/>
      <c r="R103" s="81"/>
    </row>
    <row r="104" spans="2:18" x14ac:dyDescent="0.25">
      <c r="B104" s="83"/>
      <c r="C104" s="83"/>
      <c r="D104" s="83"/>
      <c r="E104" s="56"/>
      <c r="F104" s="56"/>
      <c r="G104" s="56"/>
      <c r="H104" s="57"/>
      <c r="I104" s="54"/>
      <c r="J104" s="80"/>
      <c r="K104" s="81"/>
      <c r="L104" s="81"/>
      <c r="M104" s="81"/>
      <c r="N104" s="81"/>
      <c r="O104" s="81"/>
      <c r="P104" s="81"/>
      <c r="Q104" s="81"/>
      <c r="R104" s="81"/>
    </row>
    <row r="105" spans="2:18" x14ac:dyDescent="0.25">
      <c r="B105" s="83"/>
      <c r="C105" s="83"/>
      <c r="D105" s="83"/>
      <c r="E105" s="56"/>
      <c r="F105" s="56"/>
      <c r="G105" s="56"/>
      <c r="H105" s="57"/>
      <c r="I105" s="54"/>
      <c r="J105" s="80"/>
      <c r="K105" s="81"/>
      <c r="L105" s="81"/>
      <c r="M105" s="81"/>
      <c r="N105" s="81"/>
      <c r="O105" s="81"/>
      <c r="P105" s="81"/>
      <c r="Q105" s="81"/>
      <c r="R105" s="81"/>
    </row>
    <row r="106" spans="2:18" x14ac:dyDescent="0.25">
      <c r="B106" s="83"/>
      <c r="C106" s="83"/>
      <c r="D106" s="83"/>
      <c r="E106" s="56"/>
      <c r="F106" s="56"/>
      <c r="G106" s="56"/>
      <c r="H106" s="57"/>
      <c r="I106" s="54"/>
      <c r="J106" s="80"/>
      <c r="K106" s="81"/>
      <c r="L106" s="81"/>
      <c r="M106" s="81"/>
      <c r="N106" s="81"/>
      <c r="O106" s="81"/>
      <c r="P106" s="81"/>
      <c r="Q106" s="81"/>
      <c r="R106" s="81"/>
    </row>
    <row r="107" spans="2:18" x14ac:dyDescent="0.25">
      <c r="B107" s="83"/>
      <c r="C107" s="83"/>
      <c r="D107" s="83"/>
      <c r="E107" s="56"/>
      <c r="F107" s="56"/>
      <c r="G107" s="56"/>
      <c r="H107" s="57"/>
      <c r="I107" s="54"/>
      <c r="J107" s="80"/>
      <c r="K107" s="81"/>
      <c r="L107" s="81"/>
      <c r="M107" s="81"/>
      <c r="N107" s="81"/>
      <c r="O107" s="81"/>
      <c r="P107" s="81"/>
      <c r="Q107" s="81"/>
      <c r="R107" s="81"/>
    </row>
    <row r="108" spans="2:18" x14ac:dyDescent="0.25">
      <c r="B108" s="83"/>
      <c r="C108" s="83"/>
      <c r="D108" s="83"/>
      <c r="E108" s="56"/>
      <c r="F108" s="56"/>
      <c r="G108" s="56"/>
      <c r="H108" s="57"/>
      <c r="I108" s="54"/>
      <c r="J108" s="80"/>
      <c r="K108" s="81"/>
      <c r="L108" s="81"/>
      <c r="M108" s="81"/>
      <c r="N108" s="81"/>
      <c r="O108" s="81"/>
      <c r="P108" s="81"/>
      <c r="Q108" s="81"/>
      <c r="R108" s="81"/>
    </row>
    <row r="109" spans="2:18" x14ac:dyDescent="0.25">
      <c r="B109" s="83"/>
      <c r="C109" s="83"/>
      <c r="D109" s="83"/>
      <c r="E109" s="56"/>
      <c r="F109" s="56"/>
      <c r="G109" s="56"/>
      <c r="H109" s="57"/>
      <c r="I109" s="54"/>
      <c r="J109" s="80"/>
      <c r="K109" s="81"/>
      <c r="L109" s="81"/>
      <c r="M109" s="81"/>
      <c r="N109" s="81"/>
      <c r="O109" s="81"/>
      <c r="P109" s="81"/>
      <c r="Q109" s="81"/>
      <c r="R109" s="81"/>
    </row>
    <row r="110" spans="2:18" x14ac:dyDescent="0.25">
      <c r="B110" s="83"/>
      <c r="C110" s="83"/>
      <c r="D110" s="83"/>
      <c r="E110" s="56"/>
      <c r="F110" s="56"/>
      <c r="G110" s="56"/>
      <c r="H110" s="57"/>
      <c r="I110" s="54"/>
      <c r="J110" s="80"/>
      <c r="K110" s="81"/>
      <c r="L110" s="81"/>
      <c r="M110" s="81"/>
      <c r="N110" s="81"/>
      <c r="O110" s="81"/>
      <c r="P110" s="81"/>
      <c r="Q110" s="81"/>
      <c r="R110" s="81"/>
    </row>
    <row r="111" spans="2:18" x14ac:dyDescent="0.25">
      <c r="B111" s="83"/>
      <c r="C111" s="83"/>
      <c r="D111" s="83"/>
      <c r="E111" s="56"/>
      <c r="F111" s="56"/>
      <c r="G111" s="56"/>
      <c r="H111" s="57"/>
      <c r="I111" s="54"/>
      <c r="J111" s="80"/>
      <c r="K111" s="81"/>
      <c r="L111" s="81"/>
      <c r="M111" s="81"/>
      <c r="N111" s="81"/>
      <c r="O111" s="81"/>
      <c r="P111" s="81"/>
      <c r="Q111" s="81"/>
      <c r="R111" s="81"/>
    </row>
    <row r="112" spans="2:18" x14ac:dyDescent="0.25">
      <c r="B112" s="83"/>
      <c r="C112" s="83"/>
      <c r="D112" s="83"/>
      <c r="E112" s="56"/>
      <c r="F112" s="56"/>
      <c r="G112" s="56"/>
      <c r="H112" s="57"/>
      <c r="I112" s="54"/>
      <c r="J112" s="80"/>
      <c r="K112" s="81"/>
      <c r="L112" s="81"/>
      <c r="M112" s="81"/>
      <c r="N112" s="81"/>
      <c r="O112" s="81"/>
      <c r="P112" s="81"/>
      <c r="Q112" s="81"/>
      <c r="R112" s="81"/>
    </row>
    <row r="113" spans="2:18" x14ac:dyDescent="0.25">
      <c r="B113" s="83"/>
      <c r="C113" s="83"/>
      <c r="D113" s="83"/>
      <c r="E113" s="56"/>
      <c r="F113" s="56"/>
      <c r="G113" s="56"/>
      <c r="H113" s="57"/>
      <c r="I113" s="54"/>
      <c r="J113" s="80"/>
      <c r="K113" s="81"/>
      <c r="L113" s="81"/>
      <c r="M113" s="81"/>
      <c r="N113" s="81"/>
      <c r="O113" s="81"/>
      <c r="P113" s="81"/>
      <c r="Q113" s="81"/>
      <c r="R113" s="81"/>
    </row>
    <row r="114" spans="2:18" x14ac:dyDescent="0.25">
      <c r="B114" s="83"/>
      <c r="C114" s="83"/>
      <c r="D114" s="83"/>
      <c r="E114" s="56"/>
      <c r="F114" s="56"/>
      <c r="G114" s="56"/>
      <c r="H114" s="57"/>
      <c r="I114" s="54"/>
      <c r="J114" s="80"/>
      <c r="K114" s="81"/>
      <c r="L114" s="81"/>
      <c r="M114" s="81"/>
      <c r="N114" s="81"/>
      <c r="O114" s="81"/>
      <c r="P114" s="81"/>
      <c r="Q114" s="81"/>
      <c r="R114" s="81"/>
    </row>
    <row r="115" spans="2:18" x14ac:dyDescent="0.25">
      <c r="B115" s="83"/>
      <c r="C115" s="83"/>
      <c r="D115" s="83"/>
      <c r="E115" s="56"/>
      <c r="F115" s="56"/>
      <c r="G115" s="56"/>
      <c r="H115" s="57"/>
      <c r="I115" s="54"/>
      <c r="J115" s="80"/>
      <c r="K115" s="81"/>
      <c r="L115" s="81"/>
      <c r="M115" s="81"/>
      <c r="N115" s="81"/>
      <c r="O115" s="81"/>
      <c r="P115" s="81"/>
      <c r="Q115" s="81"/>
      <c r="R115" s="81"/>
    </row>
    <row r="116" spans="2:18" x14ac:dyDescent="0.25">
      <c r="B116" s="83"/>
      <c r="C116" s="83"/>
      <c r="D116" s="83"/>
      <c r="E116" s="56"/>
      <c r="F116" s="56"/>
      <c r="G116" s="56"/>
      <c r="H116" s="57"/>
      <c r="I116" s="54"/>
      <c r="J116" s="80"/>
      <c r="K116" s="81"/>
      <c r="L116" s="81"/>
      <c r="M116" s="81"/>
      <c r="N116" s="81"/>
      <c r="O116" s="81"/>
      <c r="P116" s="81"/>
      <c r="Q116" s="81"/>
      <c r="R116" s="81"/>
    </row>
    <row r="117" spans="2:18" x14ac:dyDescent="0.25">
      <c r="B117" s="83"/>
      <c r="C117" s="83"/>
      <c r="D117" s="83"/>
      <c r="E117" s="56"/>
      <c r="F117" s="56"/>
      <c r="G117" s="56"/>
      <c r="H117" s="57"/>
      <c r="I117" s="54"/>
      <c r="J117" s="80"/>
      <c r="K117" s="81"/>
      <c r="L117" s="81"/>
      <c r="M117" s="81"/>
      <c r="N117" s="81"/>
      <c r="O117" s="81"/>
      <c r="P117" s="81"/>
      <c r="Q117" s="81"/>
      <c r="R117" s="81"/>
    </row>
    <row r="118" spans="2:18" x14ac:dyDescent="0.25">
      <c r="B118" s="83"/>
      <c r="C118" s="83"/>
      <c r="D118" s="83"/>
      <c r="E118" s="56"/>
      <c r="F118" s="56"/>
      <c r="G118" s="56"/>
      <c r="H118" s="57"/>
      <c r="I118" s="54"/>
      <c r="J118" s="80"/>
      <c r="K118" s="81"/>
      <c r="L118" s="81"/>
      <c r="M118" s="81"/>
      <c r="N118" s="81"/>
      <c r="O118" s="81"/>
      <c r="P118" s="81"/>
      <c r="Q118" s="81"/>
      <c r="R118" s="81"/>
    </row>
    <row r="119" spans="2:18" x14ac:dyDescent="0.25">
      <c r="B119" s="83"/>
      <c r="C119" s="83"/>
      <c r="D119" s="83"/>
      <c r="E119" s="56"/>
      <c r="F119" s="56"/>
      <c r="G119" s="56"/>
      <c r="H119" s="57"/>
      <c r="I119" s="54"/>
      <c r="J119" s="80"/>
      <c r="K119" s="81"/>
      <c r="L119" s="81"/>
      <c r="M119" s="81"/>
      <c r="N119" s="81"/>
      <c r="O119" s="81"/>
      <c r="P119" s="81"/>
      <c r="Q119" s="81"/>
      <c r="R119" s="81"/>
    </row>
    <row r="120" spans="2:18" x14ac:dyDescent="0.25">
      <c r="B120" s="83"/>
      <c r="C120" s="83"/>
      <c r="D120" s="83"/>
      <c r="E120" s="56"/>
      <c r="F120" s="56"/>
      <c r="G120" s="56"/>
      <c r="H120" s="57"/>
      <c r="I120" s="54"/>
      <c r="J120" s="80"/>
      <c r="K120" s="81"/>
      <c r="L120" s="81"/>
      <c r="M120" s="81"/>
      <c r="N120" s="81"/>
      <c r="O120" s="81"/>
      <c r="P120" s="81"/>
      <c r="Q120" s="81"/>
      <c r="R120" s="81"/>
    </row>
    <row r="121" spans="2:18" x14ac:dyDescent="0.25">
      <c r="B121" s="83"/>
      <c r="C121" s="83"/>
      <c r="D121" s="83"/>
      <c r="E121" s="56"/>
      <c r="F121" s="56"/>
      <c r="G121" s="56"/>
      <c r="H121" s="57"/>
      <c r="I121" s="54"/>
      <c r="J121" s="80"/>
      <c r="K121" s="81"/>
      <c r="L121" s="81"/>
      <c r="M121" s="81"/>
      <c r="N121" s="81"/>
      <c r="O121" s="81"/>
      <c r="P121" s="81"/>
      <c r="Q121" s="81"/>
      <c r="R121" s="81"/>
    </row>
    <row r="122" spans="2:18" x14ac:dyDescent="0.25">
      <c r="B122" s="83"/>
      <c r="C122" s="83"/>
      <c r="D122" s="83"/>
      <c r="E122" s="56"/>
      <c r="F122" s="56"/>
      <c r="G122" s="56"/>
      <c r="H122" s="57"/>
      <c r="I122" s="54"/>
      <c r="J122" s="80"/>
      <c r="K122" s="81"/>
      <c r="L122" s="81"/>
      <c r="M122" s="81"/>
      <c r="N122" s="81"/>
      <c r="O122" s="81"/>
      <c r="P122" s="81"/>
      <c r="Q122" s="81"/>
      <c r="R122" s="81"/>
    </row>
    <row r="123" spans="2:18" x14ac:dyDescent="0.25">
      <c r="B123" s="83"/>
      <c r="C123" s="83"/>
      <c r="D123" s="83"/>
      <c r="E123" s="56"/>
      <c r="F123" s="56"/>
      <c r="G123" s="56"/>
      <c r="H123" s="57"/>
      <c r="I123" s="54"/>
      <c r="J123" s="80"/>
      <c r="K123" s="81"/>
      <c r="L123" s="81"/>
      <c r="M123" s="81"/>
      <c r="N123" s="81"/>
      <c r="O123" s="81"/>
      <c r="P123" s="81"/>
      <c r="Q123" s="81"/>
      <c r="R123" s="81"/>
    </row>
    <row r="124" spans="2:18" x14ac:dyDescent="0.25">
      <c r="B124" s="83"/>
      <c r="C124" s="83"/>
      <c r="D124" s="83"/>
      <c r="E124" s="56"/>
      <c r="F124" s="56"/>
      <c r="G124" s="56"/>
      <c r="H124" s="57"/>
      <c r="I124" s="54"/>
      <c r="J124" s="80"/>
      <c r="K124" s="81"/>
      <c r="L124" s="81"/>
      <c r="M124" s="81"/>
      <c r="N124" s="81"/>
      <c r="O124" s="81"/>
      <c r="P124" s="81"/>
      <c r="Q124" s="81"/>
      <c r="R124" s="81"/>
    </row>
    <row r="125" spans="2:18" x14ac:dyDescent="0.25">
      <c r="B125" s="83"/>
      <c r="C125" s="83"/>
      <c r="D125" s="83"/>
      <c r="E125" s="56"/>
      <c r="F125" s="56"/>
      <c r="G125" s="56"/>
      <c r="H125" s="57"/>
      <c r="I125" s="54"/>
      <c r="J125" s="80"/>
      <c r="K125" s="81"/>
      <c r="L125" s="81"/>
      <c r="M125" s="81"/>
      <c r="N125" s="81"/>
      <c r="O125" s="81"/>
      <c r="P125" s="81"/>
      <c r="Q125" s="81"/>
      <c r="R125" s="81"/>
    </row>
    <row r="126" spans="2:18" x14ac:dyDescent="0.25">
      <c r="B126" s="83"/>
      <c r="C126" s="83"/>
      <c r="D126" s="83"/>
      <c r="E126" s="56"/>
      <c r="F126" s="56"/>
      <c r="G126" s="56"/>
      <c r="H126" s="57"/>
      <c r="I126" s="54"/>
      <c r="J126" s="80"/>
      <c r="K126" s="81"/>
      <c r="L126" s="81"/>
      <c r="M126" s="81"/>
      <c r="N126" s="81"/>
      <c r="O126" s="81"/>
      <c r="P126" s="81"/>
      <c r="Q126" s="81"/>
      <c r="R126" s="81"/>
    </row>
    <row r="127" spans="2:18" x14ac:dyDescent="0.25">
      <c r="B127" s="83"/>
      <c r="C127" s="83"/>
      <c r="D127" s="83"/>
      <c r="E127" s="56"/>
      <c r="F127" s="56"/>
      <c r="G127" s="56"/>
      <c r="H127" s="57"/>
      <c r="I127" s="54"/>
      <c r="J127" s="80"/>
      <c r="K127" s="81"/>
      <c r="L127" s="81"/>
      <c r="M127" s="81"/>
      <c r="N127" s="81"/>
      <c r="O127" s="81"/>
      <c r="P127" s="81"/>
      <c r="Q127" s="81"/>
      <c r="R127" s="81"/>
    </row>
    <row r="128" spans="2:18" x14ac:dyDescent="0.25">
      <c r="B128" s="83"/>
      <c r="C128" s="83"/>
      <c r="D128" s="83"/>
      <c r="E128" s="56"/>
      <c r="F128" s="56"/>
      <c r="G128" s="56"/>
      <c r="H128" s="57"/>
      <c r="I128" s="54"/>
      <c r="J128" s="80"/>
      <c r="K128" s="81"/>
      <c r="L128" s="81"/>
      <c r="M128" s="81"/>
      <c r="N128" s="81"/>
      <c r="O128" s="81"/>
      <c r="P128" s="81"/>
      <c r="Q128" s="81"/>
      <c r="R128" s="81"/>
    </row>
    <row r="129" spans="2:18" x14ac:dyDescent="0.25">
      <c r="B129" s="83"/>
      <c r="C129" s="83"/>
      <c r="D129" s="83"/>
      <c r="E129" s="56"/>
      <c r="F129" s="56"/>
      <c r="G129" s="56"/>
      <c r="H129" s="57"/>
      <c r="I129" s="54"/>
      <c r="J129" s="80"/>
      <c r="K129" s="81"/>
      <c r="L129" s="81"/>
      <c r="M129" s="81"/>
      <c r="N129" s="81"/>
      <c r="O129" s="81"/>
      <c r="P129" s="81"/>
      <c r="Q129" s="81"/>
      <c r="R129" s="81"/>
    </row>
    <row r="130" spans="2:18" x14ac:dyDescent="0.25">
      <c r="B130" s="83"/>
      <c r="C130" s="83"/>
      <c r="D130" s="83"/>
      <c r="E130" s="56"/>
      <c r="F130" s="56"/>
      <c r="G130" s="56"/>
      <c r="H130" s="57"/>
      <c r="I130" s="54"/>
      <c r="J130" s="80"/>
      <c r="K130" s="81"/>
      <c r="L130" s="81"/>
      <c r="M130" s="81"/>
      <c r="N130" s="81"/>
      <c r="O130" s="81"/>
      <c r="P130" s="81"/>
      <c r="Q130" s="81"/>
      <c r="R130" s="81"/>
    </row>
    <row r="131" spans="2:18" x14ac:dyDescent="0.25">
      <c r="B131" s="83"/>
      <c r="C131" s="83"/>
      <c r="D131" s="83"/>
      <c r="E131" s="56"/>
      <c r="F131" s="56"/>
      <c r="G131" s="56"/>
      <c r="H131" s="57"/>
      <c r="I131" s="54"/>
      <c r="J131" s="80"/>
      <c r="K131" s="81"/>
      <c r="L131" s="81"/>
      <c r="M131" s="81"/>
      <c r="N131" s="81"/>
      <c r="O131" s="81"/>
      <c r="P131" s="81"/>
      <c r="Q131" s="81"/>
      <c r="R131" s="81"/>
    </row>
    <row r="132" spans="2:18" x14ac:dyDescent="0.25">
      <c r="B132" s="83"/>
      <c r="C132" s="83"/>
      <c r="D132" s="83"/>
      <c r="E132" s="56"/>
      <c r="F132" s="56"/>
      <c r="G132" s="56"/>
      <c r="H132" s="57"/>
      <c r="I132" s="54"/>
      <c r="J132" s="80"/>
      <c r="K132" s="81"/>
      <c r="L132" s="81"/>
      <c r="M132" s="81"/>
      <c r="N132" s="81"/>
      <c r="O132" s="81"/>
      <c r="P132" s="81"/>
      <c r="Q132" s="81"/>
      <c r="R132" s="81"/>
    </row>
    <row r="133" spans="2:18" x14ac:dyDescent="0.25">
      <c r="B133" s="83"/>
      <c r="C133" s="83"/>
      <c r="D133" s="83"/>
      <c r="E133" s="56"/>
      <c r="F133" s="56"/>
      <c r="G133" s="56"/>
      <c r="H133" s="57"/>
      <c r="I133" s="54"/>
      <c r="J133" s="80"/>
      <c r="K133" s="81"/>
      <c r="L133" s="81"/>
      <c r="M133" s="81"/>
      <c r="N133" s="81"/>
      <c r="O133" s="81"/>
      <c r="P133" s="81"/>
      <c r="Q133" s="81"/>
      <c r="R133" s="81"/>
    </row>
    <row r="134" spans="2:18" x14ac:dyDescent="0.25">
      <c r="B134" s="83"/>
      <c r="C134" s="83"/>
      <c r="D134" s="83"/>
      <c r="E134" s="56"/>
      <c r="F134" s="56"/>
      <c r="G134" s="56"/>
      <c r="H134" s="57"/>
      <c r="I134" s="54"/>
      <c r="J134" s="80"/>
      <c r="K134" s="81"/>
      <c r="L134" s="81"/>
      <c r="M134" s="81"/>
      <c r="N134" s="81"/>
      <c r="O134" s="81"/>
      <c r="P134" s="81"/>
      <c r="Q134" s="81"/>
      <c r="R134" s="81"/>
    </row>
    <row r="135" spans="2:18" x14ac:dyDescent="0.25">
      <c r="B135" s="83"/>
      <c r="C135" s="83"/>
      <c r="D135" s="83"/>
      <c r="E135" s="56"/>
      <c r="F135" s="56"/>
      <c r="G135" s="56"/>
      <c r="H135" s="57"/>
      <c r="I135" s="54"/>
      <c r="J135" s="80"/>
      <c r="K135" s="81"/>
      <c r="L135" s="81"/>
      <c r="M135" s="81"/>
      <c r="N135" s="81"/>
      <c r="O135" s="81"/>
      <c r="P135" s="81"/>
      <c r="Q135" s="81"/>
      <c r="R135" s="81"/>
    </row>
    <row r="136" spans="2:18" x14ac:dyDescent="0.25">
      <c r="B136" s="83"/>
      <c r="C136" s="83"/>
      <c r="D136" s="83"/>
      <c r="E136" s="56"/>
      <c r="F136" s="56"/>
      <c r="G136" s="56"/>
      <c r="H136" s="57"/>
      <c r="I136" s="54"/>
      <c r="J136" s="80"/>
      <c r="K136" s="81"/>
      <c r="L136" s="81"/>
      <c r="M136" s="81"/>
      <c r="N136" s="81"/>
      <c r="O136" s="81"/>
      <c r="P136" s="81"/>
      <c r="Q136" s="81"/>
      <c r="R136" s="81"/>
    </row>
    <row r="137" spans="2:18" x14ac:dyDescent="0.25">
      <c r="B137" s="83"/>
      <c r="C137" s="83"/>
      <c r="D137" s="83"/>
      <c r="E137" s="56"/>
      <c r="F137" s="56"/>
      <c r="G137" s="56"/>
      <c r="H137" s="57"/>
      <c r="I137" s="54"/>
      <c r="J137" s="80"/>
      <c r="K137" s="81"/>
      <c r="L137" s="81"/>
      <c r="M137" s="81"/>
      <c r="N137" s="81"/>
      <c r="O137" s="81"/>
      <c r="P137" s="81"/>
      <c r="Q137" s="81"/>
      <c r="R137" s="81"/>
    </row>
    <row r="138" spans="2:18" x14ac:dyDescent="0.25">
      <c r="B138" s="83"/>
      <c r="C138" s="83"/>
      <c r="D138" s="83"/>
      <c r="E138" s="56"/>
      <c r="F138" s="56"/>
      <c r="G138" s="56"/>
      <c r="H138" s="57"/>
      <c r="I138" s="54"/>
      <c r="J138" s="80"/>
      <c r="K138" s="81"/>
      <c r="L138" s="81"/>
      <c r="M138" s="81"/>
      <c r="N138" s="81"/>
      <c r="O138" s="81"/>
      <c r="P138" s="81"/>
      <c r="Q138" s="81"/>
      <c r="R138" s="81"/>
    </row>
    <row r="139" spans="2:18" x14ac:dyDescent="0.25">
      <c r="B139" s="83"/>
      <c r="C139" s="83"/>
      <c r="D139" s="83"/>
      <c r="E139" s="56"/>
      <c r="F139" s="56"/>
      <c r="G139" s="56"/>
      <c r="H139" s="57"/>
      <c r="I139" s="54"/>
      <c r="J139" s="80"/>
      <c r="K139" s="81"/>
      <c r="L139" s="81"/>
      <c r="M139" s="81"/>
      <c r="N139" s="81"/>
      <c r="O139" s="81"/>
      <c r="P139" s="81"/>
      <c r="Q139" s="81"/>
      <c r="R139" s="81"/>
    </row>
    <row r="140" spans="2:18" x14ac:dyDescent="0.25">
      <c r="B140" s="83"/>
      <c r="C140" s="83"/>
      <c r="D140" s="83"/>
      <c r="E140" s="56"/>
      <c r="F140" s="56"/>
      <c r="G140" s="56"/>
      <c r="H140" s="57"/>
      <c r="I140" s="54"/>
      <c r="J140" s="80"/>
      <c r="K140" s="81"/>
      <c r="L140" s="81"/>
      <c r="M140" s="81"/>
      <c r="N140" s="81"/>
      <c r="O140" s="81"/>
      <c r="P140" s="81"/>
      <c r="Q140" s="81"/>
      <c r="R140" s="81"/>
    </row>
    <row r="141" spans="2:18" x14ac:dyDescent="0.25">
      <c r="B141" s="83"/>
      <c r="C141" s="83"/>
      <c r="D141" s="83"/>
      <c r="E141" s="56"/>
      <c r="F141" s="56"/>
      <c r="G141" s="56"/>
      <c r="H141" s="57"/>
      <c r="I141" s="54"/>
      <c r="J141" s="80"/>
      <c r="K141" s="81"/>
      <c r="L141" s="81"/>
      <c r="M141" s="81"/>
      <c r="N141" s="81"/>
      <c r="O141" s="81"/>
      <c r="P141" s="81"/>
      <c r="Q141" s="81"/>
      <c r="R141" s="81"/>
    </row>
    <row r="142" spans="2:18" x14ac:dyDescent="0.25">
      <c r="B142" s="83"/>
      <c r="C142" s="83"/>
      <c r="D142" s="83"/>
      <c r="E142" s="56"/>
      <c r="F142" s="56"/>
      <c r="G142" s="56"/>
      <c r="H142" s="57"/>
      <c r="I142" s="54"/>
      <c r="J142" s="80"/>
      <c r="K142" s="81"/>
      <c r="L142" s="81"/>
      <c r="M142" s="81"/>
      <c r="N142" s="81"/>
      <c r="O142" s="81"/>
      <c r="P142" s="81"/>
      <c r="Q142" s="81"/>
      <c r="R142" s="81"/>
    </row>
    <row r="143" spans="2:18" x14ac:dyDescent="0.25">
      <c r="B143" s="83"/>
      <c r="C143" s="83"/>
      <c r="D143" s="83"/>
      <c r="E143" s="56"/>
      <c r="F143" s="56"/>
      <c r="G143" s="56"/>
      <c r="H143" s="57"/>
      <c r="I143" s="54"/>
      <c r="J143" s="80"/>
      <c r="K143" s="81"/>
      <c r="L143" s="81"/>
      <c r="M143" s="81"/>
      <c r="N143" s="81"/>
      <c r="O143" s="81"/>
      <c r="P143" s="81"/>
      <c r="Q143" s="81"/>
      <c r="R143" s="81"/>
    </row>
    <row r="144" spans="2:18" x14ac:dyDescent="0.25">
      <c r="B144" s="83"/>
      <c r="C144" s="83"/>
      <c r="D144" s="83"/>
      <c r="E144" s="56"/>
      <c r="F144" s="56"/>
      <c r="G144" s="56"/>
      <c r="H144" s="57"/>
      <c r="I144" s="54"/>
      <c r="J144" s="80"/>
      <c r="K144" s="81"/>
      <c r="L144" s="81"/>
      <c r="M144" s="81"/>
      <c r="N144" s="81"/>
      <c r="O144" s="81"/>
      <c r="P144" s="81"/>
      <c r="Q144" s="81"/>
      <c r="R144" s="81"/>
    </row>
    <row r="145" spans="2:18" x14ac:dyDescent="0.25">
      <c r="B145" s="83"/>
      <c r="C145" s="83"/>
      <c r="D145" s="83"/>
      <c r="E145" s="56"/>
      <c r="F145" s="56"/>
      <c r="G145" s="56"/>
      <c r="H145" s="57"/>
      <c r="I145" s="54"/>
      <c r="J145" s="80"/>
      <c r="K145" s="81"/>
      <c r="L145" s="81"/>
      <c r="M145" s="81"/>
      <c r="N145" s="81"/>
      <c r="O145" s="81"/>
      <c r="P145" s="81"/>
      <c r="Q145" s="81"/>
      <c r="R145" s="81"/>
    </row>
    <row r="146" spans="2:18" x14ac:dyDescent="0.25">
      <c r="B146" s="83"/>
      <c r="C146" s="83"/>
      <c r="D146" s="83"/>
      <c r="E146" s="56"/>
      <c r="F146" s="56"/>
      <c r="G146" s="56"/>
      <c r="H146" s="57"/>
      <c r="I146" s="54"/>
      <c r="J146" s="80"/>
      <c r="K146" s="81"/>
      <c r="L146" s="81"/>
      <c r="M146" s="81"/>
      <c r="N146" s="81"/>
      <c r="O146" s="81"/>
      <c r="P146" s="81"/>
      <c r="Q146" s="81"/>
      <c r="R146" s="81"/>
    </row>
    <row r="147" spans="2:18" x14ac:dyDescent="0.25">
      <c r="E147" s="84"/>
      <c r="F147" s="84"/>
      <c r="G147" s="84"/>
      <c r="J147" s="86"/>
      <c r="K147" s="81"/>
      <c r="L147" s="81"/>
      <c r="M147" s="81"/>
      <c r="N147" s="81"/>
      <c r="O147" s="81"/>
      <c r="P147" s="81"/>
      <c r="Q147" s="81"/>
      <c r="R147" s="81"/>
    </row>
    <row r="148" spans="2:18" x14ac:dyDescent="0.25">
      <c r="E148" s="84"/>
      <c r="F148" s="84"/>
      <c r="G148" s="84"/>
      <c r="J148" s="86"/>
      <c r="K148" s="81"/>
      <c r="L148" s="81"/>
      <c r="M148" s="81"/>
      <c r="N148" s="81"/>
      <c r="O148" s="81"/>
      <c r="P148" s="81"/>
      <c r="Q148" s="81"/>
      <c r="R148" s="81"/>
    </row>
    <row r="149" spans="2:18" x14ac:dyDescent="0.25">
      <c r="E149" s="84"/>
      <c r="F149" s="84"/>
      <c r="G149" s="84"/>
      <c r="J149" s="86"/>
      <c r="K149" s="81"/>
      <c r="L149" s="81"/>
      <c r="M149" s="81"/>
      <c r="N149" s="81"/>
      <c r="O149" s="81"/>
      <c r="P149" s="81"/>
      <c r="Q149" s="81"/>
      <c r="R149" s="81"/>
    </row>
    <row r="150" spans="2:18" x14ac:dyDescent="0.25">
      <c r="E150" s="84"/>
      <c r="F150" s="84"/>
      <c r="G150" s="84"/>
      <c r="J150" s="86"/>
      <c r="K150" s="81"/>
      <c r="L150" s="81"/>
      <c r="M150" s="81"/>
      <c r="N150" s="81"/>
      <c r="O150" s="81"/>
      <c r="P150" s="81"/>
      <c r="Q150" s="81"/>
      <c r="R150" s="81"/>
    </row>
    <row r="151" spans="2:18" x14ac:dyDescent="0.25">
      <c r="E151" s="84"/>
      <c r="F151" s="84"/>
      <c r="G151" s="84"/>
      <c r="J151" s="86"/>
      <c r="K151" s="81"/>
      <c r="L151" s="81"/>
      <c r="M151" s="81"/>
      <c r="N151" s="81"/>
      <c r="O151" s="81"/>
      <c r="P151" s="81"/>
      <c r="Q151" s="81"/>
      <c r="R151" s="81"/>
    </row>
    <row r="152" spans="2:18" x14ac:dyDescent="0.25">
      <c r="E152" s="84"/>
      <c r="F152" s="84"/>
      <c r="G152" s="84"/>
      <c r="J152" s="86"/>
      <c r="K152" s="81"/>
      <c r="L152" s="81"/>
      <c r="M152" s="81"/>
      <c r="N152" s="81"/>
      <c r="O152" s="81"/>
      <c r="P152" s="81"/>
      <c r="Q152" s="81"/>
      <c r="R152" s="81"/>
    </row>
    <row r="153" spans="2:18" x14ac:dyDescent="0.25">
      <c r="E153" s="84"/>
      <c r="F153" s="84"/>
      <c r="G153" s="84"/>
      <c r="J153" s="86"/>
      <c r="K153" s="81"/>
      <c r="L153" s="81"/>
      <c r="M153" s="81"/>
      <c r="N153" s="81"/>
      <c r="O153" s="81"/>
      <c r="P153" s="81"/>
      <c r="Q153" s="81"/>
      <c r="R153" s="81"/>
    </row>
    <row r="154" spans="2:18" x14ac:dyDescent="0.25">
      <c r="E154" s="84"/>
      <c r="F154" s="84"/>
      <c r="G154" s="84"/>
      <c r="J154" s="86"/>
      <c r="K154" s="81"/>
      <c r="L154" s="81"/>
      <c r="M154" s="81"/>
      <c r="N154" s="81"/>
      <c r="O154" s="81"/>
      <c r="P154" s="81"/>
      <c r="Q154" s="81"/>
      <c r="R154" s="81"/>
    </row>
    <row r="155" spans="2:18" x14ac:dyDescent="0.25">
      <c r="E155" s="84"/>
      <c r="F155" s="84"/>
      <c r="G155" s="84"/>
      <c r="J155" s="86"/>
      <c r="K155" s="81"/>
      <c r="L155" s="81"/>
      <c r="M155" s="81"/>
      <c r="N155" s="81"/>
      <c r="O155" s="81"/>
      <c r="P155" s="81"/>
      <c r="Q155" s="81"/>
      <c r="R155" s="81"/>
    </row>
    <row r="156" spans="2:18" x14ac:dyDescent="0.25">
      <c r="E156" s="84"/>
      <c r="F156" s="84"/>
      <c r="G156" s="84"/>
      <c r="J156" s="86"/>
      <c r="K156" s="81"/>
      <c r="L156" s="81"/>
      <c r="M156" s="81"/>
      <c r="N156" s="81"/>
      <c r="O156" s="81"/>
      <c r="P156" s="81"/>
      <c r="Q156" s="81"/>
      <c r="R156" s="81"/>
    </row>
    <row r="157" spans="2:18" x14ac:dyDescent="0.25">
      <c r="E157" s="84"/>
      <c r="F157" s="84"/>
      <c r="G157" s="84"/>
      <c r="J157" s="86"/>
      <c r="K157" s="81"/>
      <c r="L157" s="81"/>
      <c r="M157" s="81"/>
      <c r="N157" s="81"/>
      <c r="O157" s="81"/>
      <c r="P157" s="81"/>
      <c r="Q157" s="81"/>
      <c r="R157" s="81"/>
    </row>
    <row r="158" spans="2:18" x14ac:dyDescent="0.25">
      <c r="E158" s="84"/>
      <c r="F158" s="84"/>
      <c r="G158" s="84"/>
      <c r="J158" s="86"/>
      <c r="K158" s="81"/>
      <c r="L158" s="81"/>
      <c r="M158" s="81"/>
      <c r="N158" s="81"/>
      <c r="O158" s="81"/>
      <c r="P158" s="81"/>
      <c r="Q158" s="81"/>
      <c r="R158" s="81"/>
    </row>
    <row r="159" spans="2:18" x14ac:dyDescent="0.25">
      <c r="E159" s="84"/>
      <c r="F159" s="84"/>
      <c r="G159" s="84"/>
      <c r="J159" s="86"/>
      <c r="K159" s="81"/>
      <c r="L159" s="81"/>
      <c r="M159" s="81"/>
      <c r="N159" s="81"/>
      <c r="O159" s="81"/>
      <c r="P159" s="81"/>
      <c r="Q159" s="81"/>
      <c r="R159" s="81"/>
    </row>
    <row r="160" spans="2:18" x14ac:dyDescent="0.25">
      <c r="E160" s="84"/>
      <c r="F160" s="84"/>
      <c r="G160" s="84"/>
      <c r="J160" s="86"/>
      <c r="K160" s="81"/>
      <c r="L160" s="81"/>
      <c r="M160" s="81"/>
      <c r="N160" s="81"/>
      <c r="O160" s="81"/>
      <c r="P160" s="81"/>
      <c r="Q160" s="81"/>
      <c r="R160" s="81"/>
    </row>
    <row r="161" spans="5:18" x14ac:dyDescent="0.25">
      <c r="E161" s="84"/>
      <c r="F161" s="84"/>
      <c r="G161" s="84"/>
      <c r="J161" s="86"/>
      <c r="K161" s="81"/>
      <c r="L161" s="81"/>
      <c r="M161" s="81"/>
      <c r="N161" s="81"/>
      <c r="O161" s="81"/>
      <c r="P161" s="81"/>
      <c r="Q161" s="81"/>
      <c r="R161" s="81"/>
    </row>
    <row r="162" spans="5:18" x14ac:dyDescent="0.25">
      <c r="E162" s="84"/>
      <c r="F162" s="84"/>
      <c r="G162" s="84"/>
      <c r="J162" s="86"/>
      <c r="K162" s="81"/>
      <c r="L162" s="81"/>
      <c r="M162" s="81"/>
      <c r="N162" s="81"/>
      <c r="O162" s="81"/>
      <c r="P162" s="81"/>
      <c r="Q162" s="81"/>
      <c r="R162" s="81"/>
    </row>
    <row r="163" spans="5:18" x14ac:dyDescent="0.25">
      <c r="E163" s="84"/>
      <c r="F163" s="84"/>
      <c r="G163" s="84"/>
      <c r="J163" s="86"/>
      <c r="K163" s="81"/>
      <c r="L163" s="81"/>
      <c r="M163" s="81"/>
      <c r="N163" s="81"/>
      <c r="O163" s="81"/>
      <c r="P163" s="81"/>
      <c r="Q163" s="81"/>
      <c r="R163" s="81"/>
    </row>
    <row r="164" spans="5:18" x14ac:dyDescent="0.25">
      <c r="E164" s="84"/>
      <c r="F164" s="84"/>
      <c r="G164" s="84"/>
      <c r="J164" s="86"/>
      <c r="K164" s="81"/>
      <c r="L164" s="81"/>
      <c r="M164" s="81"/>
      <c r="N164" s="81"/>
      <c r="O164" s="81"/>
      <c r="P164" s="81"/>
      <c r="Q164" s="81"/>
      <c r="R164" s="81"/>
    </row>
    <row r="165" spans="5:18" x14ac:dyDescent="0.25">
      <c r="E165" s="84"/>
      <c r="F165" s="84"/>
      <c r="G165" s="84"/>
      <c r="J165" s="86"/>
      <c r="K165" s="81"/>
      <c r="L165" s="81"/>
      <c r="M165" s="81"/>
      <c r="N165" s="81"/>
      <c r="O165" s="81"/>
      <c r="P165" s="81"/>
      <c r="Q165" s="81"/>
      <c r="R165" s="81"/>
    </row>
    <row r="166" spans="5:18" x14ac:dyDescent="0.25">
      <c r="E166" s="84"/>
      <c r="F166" s="84"/>
      <c r="G166" s="84"/>
      <c r="J166" s="86"/>
      <c r="K166" s="81"/>
      <c r="L166" s="81"/>
      <c r="M166" s="81"/>
      <c r="N166" s="81"/>
      <c r="O166" s="81"/>
      <c r="P166" s="81"/>
      <c r="Q166" s="81"/>
      <c r="R166" s="81"/>
    </row>
    <row r="167" spans="5:18" x14ac:dyDescent="0.25">
      <c r="E167" s="84"/>
      <c r="F167" s="84"/>
      <c r="G167" s="84"/>
      <c r="J167" s="86"/>
      <c r="K167" s="81"/>
      <c r="L167" s="81"/>
      <c r="M167" s="81"/>
      <c r="N167" s="81"/>
      <c r="O167" s="81"/>
      <c r="P167" s="81"/>
      <c r="Q167" s="81"/>
      <c r="R167" s="81"/>
    </row>
    <row r="168" spans="5:18" x14ac:dyDescent="0.25">
      <c r="E168" s="84"/>
      <c r="F168" s="84"/>
      <c r="G168" s="84"/>
      <c r="J168" s="86"/>
      <c r="K168" s="81"/>
      <c r="L168" s="81"/>
      <c r="M168" s="81"/>
      <c r="N168" s="81"/>
      <c r="O168" s="81"/>
      <c r="P168" s="81"/>
      <c r="Q168" s="81"/>
      <c r="R168" s="81"/>
    </row>
    <row r="169" spans="5:18" x14ac:dyDescent="0.25">
      <c r="E169" s="84"/>
      <c r="F169" s="84"/>
      <c r="G169" s="84"/>
      <c r="J169" s="86"/>
      <c r="K169" s="81"/>
      <c r="L169" s="81"/>
      <c r="M169" s="81"/>
      <c r="N169" s="81"/>
      <c r="O169" s="81"/>
      <c r="P169" s="81"/>
      <c r="Q169" s="81"/>
      <c r="R169" s="81"/>
    </row>
    <row r="170" spans="5:18" x14ac:dyDescent="0.25">
      <c r="E170" s="84"/>
      <c r="F170" s="84"/>
      <c r="G170" s="84"/>
      <c r="J170" s="86"/>
      <c r="K170" s="81"/>
      <c r="L170" s="81"/>
      <c r="M170" s="81"/>
      <c r="N170" s="81"/>
      <c r="O170" s="81"/>
      <c r="P170" s="81"/>
      <c r="Q170" s="81"/>
      <c r="R170" s="81"/>
    </row>
    <row r="171" spans="5:18" x14ac:dyDescent="0.25">
      <c r="E171" s="84"/>
      <c r="F171" s="84"/>
      <c r="G171" s="84"/>
      <c r="J171" s="86"/>
      <c r="K171" s="81"/>
      <c r="L171" s="81"/>
      <c r="M171" s="81"/>
      <c r="N171" s="81"/>
      <c r="O171" s="81"/>
      <c r="P171" s="81"/>
      <c r="Q171" s="81"/>
      <c r="R171" s="81"/>
    </row>
    <row r="172" spans="5:18" x14ac:dyDescent="0.25">
      <c r="E172" s="84"/>
      <c r="F172" s="84"/>
      <c r="G172" s="84"/>
      <c r="J172" s="86"/>
      <c r="K172" s="81"/>
      <c r="L172" s="81"/>
      <c r="M172" s="81"/>
      <c r="N172" s="81"/>
      <c r="O172" s="81"/>
      <c r="P172" s="81"/>
      <c r="Q172" s="81"/>
      <c r="R172" s="81"/>
    </row>
    <row r="173" spans="5:18" x14ac:dyDescent="0.25">
      <c r="E173" s="84"/>
      <c r="F173" s="84"/>
      <c r="G173" s="84"/>
      <c r="J173" s="86"/>
      <c r="K173" s="81"/>
      <c r="L173" s="81"/>
      <c r="M173" s="81"/>
      <c r="N173" s="81"/>
      <c r="O173" s="81"/>
      <c r="P173" s="81"/>
      <c r="Q173" s="81"/>
      <c r="R173" s="81"/>
    </row>
    <row r="174" spans="5:18" x14ac:dyDescent="0.25">
      <c r="E174" s="84"/>
      <c r="F174" s="84"/>
      <c r="G174" s="84"/>
      <c r="J174" s="86"/>
      <c r="K174" s="81"/>
      <c r="L174" s="81"/>
      <c r="M174" s="81"/>
      <c r="N174" s="81"/>
      <c r="O174" s="81"/>
      <c r="P174" s="81"/>
      <c r="Q174" s="81"/>
      <c r="R174" s="81"/>
    </row>
    <row r="175" spans="5:18" x14ac:dyDescent="0.25">
      <c r="E175" s="84"/>
      <c r="F175" s="84"/>
      <c r="G175" s="84"/>
      <c r="J175" s="86"/>
      <c r="K175" s="81"/>
      <c r="L175" s="81"/>
      <c r="M175" s="81"/>
      <c r="N175" s="81"/>
      <c r="O175" s="81"/>
      <c r="P175" s="81"/>
      <c r="Q175" s="81"/>
      <c r="R175" s="81"/>
    </row>
    <row r="176" spans="5:18" x14ac:dyDescent="0.25">
      <c r="E176" s="84"/>
      <c r="F176" s="84"/>
      <c r="G176" s="84"/>
      <c r="J176" s="86"/>
      <c r="K176" s="81"/>
      <c r="L176" s="81"/>
      <c r="M176" s="81"/>
      <c r="N176" s="81"/>
      <c r="O176" s="81"/>
      <c r="P176" s="81"/>
      <c r="Q176" s="81"/>
      <c r="R176" s="81"/>
    </row>
    <row r="177" spans="5:18" x14ac:dyDescent="0.25">
      <c r="E177" s="84"/>
      <c r="F177" s="84"/>
      <c r="G177" s="84"/>
      <c r="J177" s="86"/>
      <c r="K177" s="81"/>
      <c r="L177" s="81"/>
      <c r="M177" s="81"/>
      <c r="N177" s="81"/>
      <c r="O177" s="81"/>
      <c r="P177" s="81"/>
      <c r="Q177" s="81"/>
      <c r="R177" s="81"/>
    </row>
    <row r="178" spans="5:18" x14ac:dyDescent="0.25">
      <c r="E178" s="84"/>
      <c r="F178" s="84"/>
      <c r="G178" s="84"/>
      <c r="J178" s="86"/>
      <c r="K178" s="81"/>
      <c r="L178" s="81"/>
      <c r="M178" s="81"/>
      <c r="N178" s="81"/>
      <c r="O178" s="81"/>
      <c r="P178" s="81"/>
      <c r="Q178" s="81"/>
      <c r="R178" s="81"/>
    </row>
    <row r="179" spans="5:18" x14ac:dyDescent="0.25">
      <c r="E179" s="84"/>
      <c r="F179" s="84"/>
      <c r="G179" s="84"/>
      <c r="J179" s="86"/>
      <c r="K179" s="81"/>
      <c r="L179" s="81"/>
      <c r="M179" s="81"/>
      <c r="N179" s="81"/>
      <c r="O179" s="81"/>
      <c r="P179" s="81"/>
      <c r="Q179" s="81"/>
      <c r="R179" s="81"/>
    </row>
    <row r="180" spans="5:18" x14ac:dyDescent="0.25">
      <c r="E180" s="84"/>
      <c r="F180" s="84"/>
      <c r="G180" s="84"/>
      <c r="J180" s="86"/>
      <c r="K180" s="81"/>
      <c r="L180" s="81"/>
      <c r="M180" s="81"/>
      <c r="N180" s="81"/>
      <c r="O180" s="81"/>
      <c r="P180" s="81"/>
      <c r="Q180" s="81"/>
      <c r="R180" s="81"/>
    </row>
    <row r="181" spans="5:18" x14ac:dyDescent="0.25">
      <c r="E181" s="84"/>
      <c r="F181" s="84"/>
      <c r="G181" s="84"/>
      <c r="J181" s="86"/>
      <c r="K181" s="81"/>
      <c r="L181" s="81"/>
      <c r="M181" s="81"/>
      <c r="N181" s="81"/>
      <c r="O181" s="81"/>
      <c r="P181" s="81"/>
      <c r="Q181" s="81"/>
      <c r="R181" s="81"/>
    </row>
    <row r="182" spans="5:18" x14ac:dyDescent="0.25">
      <c r="E182" s="84"/>
      <c r="F182" s="84"/>
      <c r="G182" s="84"/>
      <c r="J182" s="86"/>
      <c r="K182" s="81"/>
      <c r="L182" s="81"/>
      <c r="M182" s="81"/>
      <c r="N182" s="81"/>
      <c r="O182" s="81"/>
      <c r="P182" s="81"/>
      <c r="Q182" s="81"/>
      <c r="R182" s="81"/>
    </row>
    <row r="183" spans="5:18" x14ac:dyDescent="0.25">
      <c r="E183" s="84"/>
      <c r="F183" s="84"/>
      <c r="G183" s="84"/>
      <c r="J183" s="86"/>
      <c r="K183" s="81"/>
      <c r="L183" s="81"/>
      <c r="M183" s="81"/>
      <c r="N183" s="81"/>
      <c r="O183" s="81"/>
      <c r="P183" s="81"/>
      <c r="Q183" s="81"/>
      <c r="R183" s="81"/>
    </row>
    <row r="184" spans="5:18" x14ac:dyDescent="0.25">
      <c r="E184" s="84"/>
      <c r="F184" s="84"/>
      <c r="G184" s="84"/>
      <c r="J184" s="86"/>
      <c r="K184" s="81"/>
      <c r="L184" s="81"/>
      <c r="M184" s="81"/>
      <c r="N184" s="81"/>
      <c r="O184" s="81"/>
      <c r="P184" s="81"/>
      <c r="Q184" s="81"/>
      <c r="R184" s="81"/>
    </row>
    <row r="185" spans="5:18" x14ac:dyDescent="0.25">
      <c r="E185" s="84"/>
      <c r="F185" s="84"/>
      <c r="G185" s="84"/>
      <c r="J185" s="86"/>
      <c r="K185" s="81"/>
      <c r="L185" s="81"/>
      <c r="M185" s="81"/>
      <c r="N185" s="81"/>
      <c r="O185" s="81"/>
      <c r="P185" s="81"/>
      <c r="Q185" s="81"/>
      <c r="R185" s="81"/>
    </row>
    <row r="186" spans="5:18" x14ac:dyDescent="0.25">
      <c r="E186" s="84"/>
      <c r="F186" s="84"/>
      <c r="G186" s="84"/>
      <c r="J186" s="86"/>
      <c r="K186" s="81"/>
      <c r="L186" s="81"/>
      <c r="M186" s="81"/>
      <c r="N186" s="81"/>
      <c r="O186" s="81"/>
      <c r="P186" s="81"/>
      <c r="Q186" s="81"/>
      <c r="R186" s="81"/>
    </row>
    <row r="187" spans="5:18" x14ac:dyDescent="0.25">
      <c r="E187" s="84"/>
      <c r="F187" s="84"/>
      <c r="G187" s="84"/>
      <c r="J187" s="86"/>
      <c r="K187" s="81"/>
      <c r="L187" s="81"/>
      <c r="M187" s="81"/>
      <c r="N187" s="81"/>
      <c r="O187" s="81"/>
      <c r="P187" s="81"/>
      <c r="Q187" s="81"/>
      <c r="R187" s="81"/>
    </row>
    <row r="188" spans="5:18" x14ac:dyDescent="0.25">
      <c r="E188" s="84"/>
      <c r="F188" s="84"/>
      <c r="G188" s="84"/>
      <c r="J188" s="86"/>
      <c r="K188" s="81"/>
      <c r="L188" s="81"/>
      <c r="M188" s="81"/>
      <c r="N188" s="81"/>
      <c r="O188" s="81"/>
      <c r="P188" s="81"/>
      <c r="Q188" s="81"/>
      <c r="R188" s="81"/>
    </row>
    <row r="189" spans="5:18" x14ac:dyDescent="0.25">
      <c r="E189" s="84"/>
      <c r="F189" s="84"/>
      <c r="G189" s="84"/>
      <c r="J189" s="86"/>
      <c r="K189" s="81"/>
      <c r="L189" s="81"/>
      <c r="M189" s="81"/>
      <c r="N189" s="81"/>
      <c r="O189" s="81"/>
      <c r="P189" s="81"/>
      <c r="Q189" s="81"/>
      <c r="R189" s="81"/>
    </row>
    <row r="190" spans="5:18" x14ac:dyDescent="0.25">
      <c r="E190" s="84"/>
      <c r="F190" s="84"/>
      <c r="G190" s="84"/>
      <c r="J190" s="86"/>
      <c r="K190" s="81"/>
      <c r="L190" s="81"/>
      <c r="M190" s="81"/>
      <c r="N190" s="81"/>
      <c r="O190" s="81"/>
      <c r="P190" s="81"/>
      <c r="Q190" s="81"/>
      <c r="R190" s="81"/>
    </row>
    <row r="191" spans="5:18" x14ac:dyDescent="0.25">
      <c r="E191" s="84"/>
      <c r="F191" s="84"/>
      <c r="G191" s="84"/>
      <c r="J191" s="86"/>
      <c r="K191" s="81"/>
      <c r="L191" s="81"/>
      <c r="M191" s="81"/>
      <c r="N191" s="81"/>
      <c r="O191" s="81"/>
      <c r="P191" s="81"/>
      <c r="Q191" s="81"/>
      <c r="R191" s="81"/>
    </row>
    <row r="192" spans="5:18" x14ac:dyDescent="0.25">
      <c r="E192" s="84"/>
      <c r="F192" s="84"/>
      <c r="G192" s="84"/>
      <c r="J192" s="86"/>
      <c r="K192" s="81"/>
      <c r="L192" s="81"/>
      <c r="M192" s="81"/>
      <c r="N192" s="81"/>
      <c r="O192" s="81"/>
      <c r="P192" s="81"/>
      <c r="Q192" s="81"/>
      <c r="R192" s="81"/>
    </row>
    <row r="193" spans="5:18" x14ac:dyDescent="0.25">
      <c r="E193" s="84"/>
      <c r="F193" s="84"/>
      <c r="G193" s="84"/>
      <c r="J193" s="86"/>
      <c r="K193" s="81"/>
      <c r="L193" s="81"/>
      <c r="M193" s="81"/>
      <c r="N193" s="81"/>
      <c r="O193" s="81"/>
      <c r="P193" s="81"/>
      <c r="Q193" s="81"/>
      <c r="R193" s="81"/>
    </row>
    <row r="194" spans="5:18" x14ac:dyDescent="0.25">
      <c r="E194" s="84"/>
      <c r="F194" s="84"/>
      <c r="G194" s="84"/>
      <c r="J194" s="86"/>
      <c r="K194" s="81"/>
      <c r="L194" s="81"/>
      <c r="M194" s="81"/>
      <c r="N194" s="81"/>
      <c r="O194" s="81"/>
      <c r="P194" s="81"/>
      <c r="Q194" s="81"/>
      <c r="R194" s="81"/>
    </row>
    <row r="195" spans="5:18" x14ac:dyDescent="0.25">
      <c r="E195" s="84"/>
      <c r="F195" s="84"/>
      <c r="G195" s="84"/>
      <c r="J195" s="86"/>
      <c r="K195" s="81"/>
      <c r="L195" s="81"/>
      <c r="M195" s="81"/>
      <c r="N195" s="81"/>
      <c r="O195" s="81"/>
      <c r="P195" s="81"/>
      <c r="Q195" s="81"/>
      <c r="R195" s="81"/>
    </row>
    <row r="196" spans="5:18" x14ac:dyDescent="0.25">
      <c r="E196" s="84"/>
      <c r="F196" s="84"/>
      <c r="G196" s="84"/>
      <c r="J196" s="86"/>
      <c r="K196" s="81"/>
      <c r="L196" s="81"/>
      <c r="M196" s="81"/>
      <c r="N196" s="81"/>
      <c r="O196" s="81"/>
      <c r="P196" s="81"/>
      <c r="Q196" s="81"/>
      <c r="R196" s="81"/>
    </row>
    <row r="197" spans="5:18" x14ac:dyDescent="0.25">
      <c r="E197" s="84"/>
      <c r="F197" s="84"/>
      <c r="G197" s="84"/>
      <c r="J197" s="86"/>
      <c r="K197" s="81"/>
      <c r="L197" s="81"/>
      <c r="M197" s="81"/>
      <c r="N197" s="81"/>
      <c r="O197" s="81"/>
      <c r="P197" s="81"/>
      <c r="Q197" s="81"/>
      <c r="R197" s="81"/>
    </row>
    <row r="198" spans="5:18" x14ac:dyDescent="0.25">
      <c r="E198" s="84"/>
      <c r="F198" s="84"/>
      <c r="G198" s="84"/>
      <c r="J198" s="86"/>
      <c r="K198" s="81"/>
      <c r="L198" s="81"/>
      <c r="M198" s="81"/>
      <c r="N198" s="81"/>
      <c r="O198" s="81"/>
      <c r="P198" s="81"/>
      <c r="Q198" s="81"/>
      <c r="R198" s="81"/>
    </row>
    <row r="199" spans="5:18" x14ac:dyDescent="0.25">
      <c r="E199" s="84"/>
      <c r="F199" s="84"/>
      <c r="G199" s="84"/>
      <c r="J199" s="86"/>
      <c r="K199" s="81"/>
      <c r="L199" s="81"/>
      <c r="M199" s="81"/>
      <c r="N199" s="81"/>
      <c r="O199" s="81"/>
      <c r="P199" s="81"/>
      <c r="Q199" s="81"/>
      <c r="R199" s="81"/>
    </row>
    <row r="200" spans="5:18" x14ac:dyDescent="0.25">
      <c r="E200" s="84"/>
      <c r="F200" s="84"/>
      <c r="G200" s="84"/>
      <c r="J200" s="86"/>
      <c r="K200" s="81"/>
      <c r="L200" s="81"/>
      <c r="M200" s="81"/>
      <c r="N200" s="81"/>
      <c r="O200" s="81"/>
      <c r="P200" s="81"/>
      <c r="Q200" s="81"/>
      <c r="R200" s="81"/>
    </row>
    <row r="201" spans="5:18" x14ac:dyDescent="0.25">
      <c r="E201" s="84"/>
      <c r="F201" s="84"/>
      <c r="G201" s="84"/>
      <c r="J201" s="86"/>
      <c r="K201" s="81"/>
      <c r="L201" s="81"/>
      <c r="M201" s="81"/>
      <c r="N201" s="81"/>
      <c r="O201" s="81"/>
      <c r="P201" s="81"/>
      <c r="Q201" s="81"/>
      <c r="R201" s="81"/>
    </row>
    <row r="202" spans="5:18" x14ac:dyDescent="0.25">
      <c r="E202" s="84"/>
      <c r="F202" s="84"/>
      <c r="G202" s="84"/>
      <c r="J202" s="86"/>
      <c r="K202" s="81"/>
      <c r="L202" s="81"/>
      <c r="M202" s="81"/>
      <c r="N202" s="81"/>
      <c r="O202" s="81"/>
      <c r="P202" s="81"/>
      <c r="Q202" s="81"/>
      <c r="R202" s="81"/>
    </row>
    <row r="203" spans="5:18" x14ac:dyDescent="0.25">
      <c r="E203" s="84"/>
      <c r="F203" s="84"/>
      <c r="G203" s="84"/>
      <c r="J203" s="86"/>
      <c r="K203" s="81"/>
      <c r="L203" s="81"/>
      <c r="M203" s="81"/>
      <c r="N203" s="81"/>
      <c r="O203" s="81"/>
      <c r="P203" s="81"/>
      <c r="Q203" s="81"/>
      <c r="R203" s="81"/>
    </row>
    <row r="204" spans="5:18" x14ac:dyDescent="0.25">
      <c r="E204" s="84"/>
      <c r="F204" s="84"/>
      <c r="G204" s="84"/>
      <c r="J204" s="86"/>
      <c r="K204" s="81"/>
      <c r="L204" s="81"/>
      <c r="M204" s="81"/>
      <c r="N204" s="81"/>
      <c r="O204" s="81"/>
      <c r="P204" s="81"/>
      <c r="Q204" s="81"/>
      <c r="R204" s="81"/>
    </row>
    <row r="205" spans="5:18" x14ac:dyDescent="0.25">
      <c r="E205" s="84"/>
      <c r="F205" s="84"/>
      <c r="G205" s="84"/>
      <c r="J205" s="86"/>
      <c r="K205" s="81"/>
      <c r="L205" s="81"/>
      <c r="M205" s="81"/>
      <c r="N205" s="81"/>
      <c r="O205" s="81"/>
      <c r="P205" s="81"/>
      <c r="Q205" s="81"/>
      <c r="R205" s="81"/>
    </row>
    <row r="206" spans="5:18" x14ac:dyDescent="0.25">
      <c r="E206" s="84"/>
      <c r="F206" s="84"/>
      <c r="G206" s="84"/>
      <c r="J206" s="86"/>
      <c r="K206" s="81"/>
      <c r="L206" s="81"/>
      <c r="M206" s="81"/>
      <c r="N206" s="81"/>
      <c r="O206" s="81"/>
      <c r="P206" s="81"/>
      <c r="Q206" s="81"/>
      <c r="R206" s="81"/>
    </row>
    <row r="207" spans="5:18" x14ac:dyDescent="0.25">
      <c r="E207" s="84"/>
      <c r="F207" s="84"/>
      <c r="G207" s="84"/>
      <c r="J207" s="86"/>
      <c r="K207" s="81"/>
      <c r="L207" s="81"/>
      <c r="M207" s="81"/>
      <c r="N207" s="81"/>
      <c r="O207" s="81"/>
      <c r="P207" s="81"/>
      <c r="Q207" s="81"/>
      <c r="R207" s="81"/>
    </row>
    <row r="208" spans="5:18" x14ac:dyDescent="0.25">
      <c r="E208" s="84"/>
      <c r="F208" s="84"/>
      <c r="G208" s="84"/>
      <c r="J208" s="86"/>
      <c r="K208" s="81"/>
      <c r="L208" s="81"/>
      <c r="M208" s="81"/>
      <c r="N208" s="81"/>
      <c r="O208" s="81"/>
      <c r="P208" s="81"/>
      <c r="Q208" s="81"/>
      <c r="R208" s="81"/>
    </row>
    <row r="209" spans="5:18" x14ac:dyDescent="0.25">
      <c r="E209" s="84"/>
      <c r="F209" s="84"/>
      <c r="G209" s="84"/>
      <c r="J209" s="86"/>
      <c r="K209" s="81"/>
      <c r="L209" s="81"/>
      <c r="M209" s="81"/>
      <c r="N209" s="81"/>
      <c r="O209" s="81"/>
      <c r="P209" s="81"/>
      <c r="Q209" s="81"/>
      <c r="R209" s="81"/>
    </row>
    <row r="210" spans="5:18" x14ac:dyDescent="0.25">
      <c r="E210" s="84"/>
      <c r="F210" s="84"/>
      <c r="G210" s="84"/>
      <c r="J210" s="86"/>
      <c r="K210" s="81"/>
      <c r="L210" s="81"/>
      <c r="M210" s="81"/>
      <c r="N210" s="81"/>
      <c r="O210" s="81"/>
      <c r="P210" s="81"/>
      <c r="Q210" s="81"/>
      <c r="R210" s="81"/>
    </row>
    <row r="211" spans="5:18" x14ac:dyDescent="0.25">
      <c r="E211" s="84"/>
      <c r="F211" s="84"/>
      <c r="G211" s="84"/>
      <c r="J211" s="86"/>
      <c r="K211" s="81"/>
      <c r="L211" s="81"/>
      <c r="M211" s="81"/>
      <c r="N211" s="81"/>
      <c r="O211" s="81"/>
      <c r="P211" s="81"/>
      <c r="Q211" s="81"/>
      <c r="R211" s="81"/>
    </row>
    <row r="212" spans="5:18" x14ac:dyDescent="0.25">
      <c r="E212" s="84"/>
      <c r="F212" s="84"/>
      <c r="G212" s="84"/>
      <c r="J212" s="86"/>
      <c r="K212" s="81"/>
      <c r="L212" s="81"/>
      <c r="M212" s="81"/>
      <c r="N212" s="81"/>
      <c r="O212" s="81"/>
      <c r="P212" s="81"/>
      <c r="Q212" s="81"/>
      <c r="R212" s="81"/>
    </row>
    <row r="213" spans="5:18" x14ac:dyDescent="0.25">
      <c r="E213" s="84"/>
      <c r="F213" s="84"/>
      <c r="G213" s="84"/>
      <c r="J213" s="86"/>
      <c r="K213" s="81"/>
      <c r="L213" s="81"/>
      <c r="M213" s="81"/>
      <c r="N213" s="81"/>
      <c r="O213" s="81"/>
      <c r="P213" s="81"/>
      <c r="Q213" s="81"/>
      <c r="R213" s="81"/>
    </row>
    <row r="214" spans="5:18" x14ac:dyDescent="0.25">
      <c r="E214" s="84"/>
      <c r="F214" s="84"/>
      <c r="G214" s="84"/>
      <c r="J214" s="86"/>
      <c r="K214" s="81"/>
      <c r="L214" s="81"/>
      <c r="M214" s="81"/>
      <c r="N214" s="81"/>
      <c r="O214" s="81"/>
      <c r="P214" s="81"/>
      <c r="Q214" s="81"/>
      <c r="R214" s="81"/>
    </row>
    <row r="215" spans="5:18" x14ac:dyDescent="0.25">
      <c r="E215" s="84"/>
      <c r="F215" s="84"/>
      <c r="G215" s="84"/>
      <c r="J215" s="86"/>
      <c r="K215" s="81"/>
      <c r="L215" s="81"/>
      <c r="M215" s="81"/>
      <c r="N215" s="81"/>
      <c r="O215" s="81"/>
      <c r="P215" s="81"/>
      <c r="Q215" s="81"/>
      <c r="R215" s="81"/>
    </row>
    <row r="216" spans="5:18" x14ac:dyDescent="0.25">
      <c r="E216" s="84"/>
      <c r="F216" s="84"/>
      <c r="G216" s="84"/>
      <c r="J216" s="86"/>
      <c r="K216" s="81"/>
      <c r="L216" s="81"/>
      <c r="M216" s="81"/>
      <c r="N216" s="81"/>
      <c r="O216" s="81"/>
      <c r="P216" s="81"/>
      <c r="Q216" s="81"/>
      <c r="R216" s="81"/>
    </row>
    <row r="217" spans="5:18" x14ac:dyDescent="0.25">
      <c r="E217" s="84"/>
      <c r="F217" s="84"/>
      <c r="G217" s="84"/>
      <c r="J217" s="86"/>
      <c r="K217" s="81"/>
      <c r="L217" s="81"/>
      <c r="M217" s="81"/>
      <c r="N217" s="81"/>
      <c r="O217" s="81"/>
      <c r="P217" s="81"/>
      <c r="Q217" s="81"/>
      <c r="R217" s="81"/>
    </row>
    <row r="218" spans="5:18" x14ac:dyDescent="0.25">
      <c r="E218" s="84"/>
      <c r="F218" s="84"/>
      <c r="G218" s="84"/>
      <c r="J218" s="86"/>
      <c r="K218" s="81"/>
      <c r="L218" s="81"/>
      <c r="M218" s="81"/>
      <c r="N218" s="81"/>
      <c r="O218" s="81"/>
      <c r="P218" s="81"/>
      <c r="Q218" s="81"/>
      <c r="R218" s="81"/>
    </row>
    <row r="219" spans="5:18" x14ac:dyDescent="0.25">
      <c r="E219" s="84"/>
      <c r="F219" s="84"/>
      <c r="G219" s="84"/>
      <c r="J219" s="86"/>
      <c r="K219" s="81"/>
      <c r="L219" s="81"/>
      <c r="M219" s="81"/>
      <c r="N219" s="81"/>
      <c r="O219" s="81"/>
      <c r="P219" s="81"/>
      <c r="Q219" s="81"/>
      <c r="R219" s="81"/>
    </row>
    <row r="220" spans="5:18" x14ac:dyDescent="0.25">
      <c r="E220" s="84"/>
      <c r="F220" s="84"/>
      <c r="G220" s="84"/>
      <c r="J220" s="86"/>
      <c r="K220" s="81"/>
      <c r="L220" s="81"/>
      <c r="M220" s="81"/>
      <c r="N220" s="81"/>
      <c r="O220" s="81"/>
      <c r="P220" s="81"/>
      <c r="Q220" s="81"/>
      <c r="R220" s="81"/>
    </row>
    <row r="221" spans="5:18" x14ac:dyDescent="0.25">
      <c r="E221" s="84"/>
      <c r="F221" s="84"/>
      <c r="G221" s="84"/>
      <c r="J221" s="86"/>
      <c r="K221" s="81"/>
      <c r="L221" s="81"/>
      <c r="M221" s="81"/>
      <c r="N221" s="81"/>
      <c r="O221" s="81"/>
      <c r="P221" s="81"/>
      <c r="Q221" s="81"/>
      <c r="R221" s="81"/>
    </row>
    <row r="222" spans="5:18" x14ac:dyDescent="0.25">
      <c r="E222" s="84"/>
      <c r="F222" s="84"/>
      <c r="G222" s="84"/>
      <c r="J222" s="86"/>
      <c r="K222" s="81"/>
      <c r="L222" s="81"/>
      <c r="M222" s="81"/>
      <c r="N222" s="81"/>
      <c r="O222" s="81"/>
      <c r="P222" s="81"/>
      <c r="Q222" s="81"/>
      <c r="R222" s="81"/>
    </row>
    <row r="223" spans="5:18" x14ac:dyDescent="0.25">
      <c r="E223" s="84"/>
      <c r="F223" s="84"/>
      <c r="G223" s="84"/>
      <c r="J223" s="86"/>
      <c r="K223" s="81"/>
      <c r="L223" s="81"/>
      <c r="M223" s="81"/>
      <c r="N223" s="81"/>
      <c r="O223" s="81"/>
      <c r="P223" s="81"/>
      <c r="Q223" s="81"/>
      <c r="R223" s="81"/>
    </row>
    <row r="224" spans="5:18" x14ac:dyDescent="0.25">
      <c r="E224" s="84"/>
      <c r="F224" s="84"/>
      <c r="G224" s="84"/>
      <c r="J224" s="86"/>
      <c r="K224" s="81"/>
      <c r="L224" s="81"/>
      <c r="M224" s="81"/>
      <c r="N224" s="81"/>
      <c r="O224" s="81"/>
      <c r="P224" s="81"/>
      <c r="Q224" s="81"/>
      <c r="R224" s="81"/>
    </row>
    <row r="225" spans="5:18" x14ac:dyDescent="0.25">
      <c r="E225" s="84"/>
      <c r="F225" s="84"/>
      <c r="G225" s="84"/>
      <c r="J225" s="86"/>
      <c r="K225" s="81"/>
      <c r="L225" s="81"/>
      <c r="M225" s="81"/>
      <c r="N225" s="81"/>
      <c r="O225" s="81"/>
      <c r="P225" s="81"/>
      <c r="Q225" s="81"/>
      <c r="R225" s="81"/>
    </row>
    <row r="226" spans="5:18" x14ac:dyDescent="0.25">
      <c r="E226" s="84"/>
      <c r="F226" s="84"/>
      <c r="G226" s="84"/>
      <c r="J226" s="86"/>
      <c r="K226" s="81"/>
      <c r="L226" s="81"/>
      <c r="M226" s="81"/>
      <c r="N226" s="81"/>
      <c r="O226" s="81"/>
      <c r="P226" s="81"/>
      <c r="Q226" s="81"/>
      <c r="R226" s="81"/>
    </row>
    <row r="227" spans="5:18" x14ac:dyDescent="0.25">
      <c r="E227" s="84"/>
      <c r="F227" s="84"/>
      <c r="G227" s="84"/>
      <c r="J227" s="86"/>
      <c r="K227" s="81"/>
      <c r="L227" s="81"/>
      <c r="M227" s="81"/>
      <c r="N227" s="81"/>
      <c r="O227" s="81"/>
      <c r="P227" s="81"/>
      <c r="Q227" s="81"/>
      <c r="R227" s="81"/>
    </row>
    <row r="228" spans="5:18" x14ac:dyDescent="0.25">
      <c r="E228" s="84"/>
      <c r="F228" s="84"/>
      <c r="G228" s="84"/>
      <c r="J228" s="86"/>
      <c r="K228" s="81"/>
      <c r="L228" s="81"/>
      <c r="M228" s="81"/>
      <c r="N228" s="81"/>
      <c r="O228" s="81"/>
      <c r="P228" s="81"/>
      <c r="Q228" s="81"/>
      <c r="R228" s="81"/>
    </row>
    <row r="229" spans="5:18" x14ac:dyDescent="0.25">
      <c r="E229" s="84"/>
      <c r="F229" s="84"/>
      <c r="G229" s="84"/>
      <c r="J229" s="86"/>
      <c r="K229" s="81"/>
      <c r="L229" s="81"/>
      <c r="M229" s="81"/>
      <c r="N229" s="81"/>
      <c r="O229" s="81"/>
      <c r="P229" s="81"/>
      <c r="Q229" s="81"/>
      <c r="R229" s="81"/>
    </row>
    <row r="230" spans="5:18" x14ac:dyDescent="0.25">
      <c r="E230" s="84"/>
      <c r="F230" s="84"/>
      <c r="G230" s="84"/>
      <c r="J230" s="86"/>
      <c r="K230" s="81"/>
      <c r="L230" s="81"/>
      <c r="M230" s="81"/>
      <c r="N230" s="81"/>
      <c r="O230" s="81"/>
      <c r="P230" s="81"/>
      <c r="Q230" s="81"/>
      <c r="R230" s="81"/>
    </row>
    <row r="231" spans="5:18" x14ac:dyDescent="0.25">
      <c r="E231" s="84"/>
      <c r="F231" s="84"/>
      <c r="G231" s="84"/>
      <c r="J231" s="86"/>
      <c r="K231" s="81"/>
      <c r="L231" s="81"/>
      <c r="M231" s="81"/>
      <c r="N231" s="81"/>
      <c r="O231" s="81"/>
      <c r="P231" s="81"/>
      <c r="Q231" s="81"/>
      <c r="R231" s="81"/>
    </row>
    <row r="232" spans="5:18" x14ac:dyDescent="0.25">
      <c r="E232" s="84"/>
      <c r="F232" s="84"/>
      <c r="G232" s="84"/>
      <c r="J232" s="86"/>
      <c r="K232" s="81"/>
      <c r="L232" s="81"/>
      <c r="M232" s="81"/>
      <c r="N232" s="81"/>
      <c r="O232" s="81"/>
      <c r="P232" s="81"/>
      <c r="Q232" s="81"/>
      <c r="R232" s="81"/>
    </row>
    <row r="233" spans="5:18" x14ac:dyDescent="0.25">
      <c r="E233" s="84"/>
      <c r="F233" s="84"/>
      <c r="G233" s="84"/>
      <c r="J233" s="86"/>
      <c r="K233" s="81"/>
      <c r="L233" s="81"/>
      <c r="M233" s="81"/>
      <c r="N233" s="81"/>
      <c r="O233" s="81"/>
      <c r="P233" s="81"/>
      <c r="Q233" s="81"/>
      <c r="R233" s="81"/>
    </row>
    <row r="234" spans="5:18" x14ac:dyDescent="0.25">
      <c r="E234" s="84"/>
      <c r="F234" s="84"/>
      <c r="G234" s="84"/>
      <c r="J234" s="86"/>
      <c r="K234" s="81"/>
      <c r="L234" s="81"/>
      <c r="M234" s="81"/>
      <c r="N234" s="81"/>
      <c r="O234" s="81"/>
      <c r="P234" s="81"/>
      <c r="Q234" s="81"/>
      <c r="R234" s="81"/>
    </row>
    <row r="235" spans="5:18" x14ac:dyDescent="0.25">
      <c r="E235" s="84"/>
      <c r="F235" s="84"/>
      <c r="G235" s="84"/>
      <c r="J235" s="86"/>
      <c r="K235" s="81"/>
      <c r="L235" s="81"/>
      <c r="M235" s="81"/>
      <c r="N235" s="81"/>
      <c r="O235" s="81"/>
      <c r="P235" s="81"/>
      <c r="Q235" s="81"/>
      <c r="R235" s="81"/>
    </row>
    <row r="236" spans="5:18" x14ac:dyDescent="0.25">
      <c r="E236" s="84"/>
      <c r="F236" s="84"/>
      <c r="G236" s="84"/>
      <c r="J236" s="86"/>
      <c r="K236" s="81"/>
      <c r="L236" s="81"/>
      <c r="M236" s="81"/>
      <c r="N236" s="81"/>
      <c r="O236" s="81"/>
      <c r="P236" s="81"/>
      <c r="Q236" s="81"/>
      <c r="R236" s="81"/>
    </row>
    <row r="237" spans="5:18" x14ac:dyDescent="0.25">
      <c r="E237" s="84"/>
      <c r="F237" s="84"/>
      <c r="G237" s="84"/>
      <c r="J237" s="86"/>
      <c r="K237" s="81"/>
      <c r="L237" s="81"/>
      <c r="M237" s="81"/>
      <c r="N237" s="81"/>
      <c r="O237" s="81"/>
      <c r="P237" s="81"/>
      <c r="Q237" s="81"/>
      <c r="R237" s="81"/>
    </row>
    <row r="238" spans="5:18" x14ac:dyDescent="0.25">
      <c r="E238" s="84"/>
      <c r="F238" s="84"/>
      <c r="G238" s="84"/>
      <c r="J238" s="86"/>
      <c r="K238" s="81"/>
      <c r="L238" s="81"/>
      <c r="M238" s="81"/>
      <c r="N238" s="81"/>
      <c r="O238" s="81"/>
      <c r="P238" s="81"/>
      <c r="Q238" s="81"/>
      <c r="R238" s="81"/>
    </row>
    <row r="239" spans="5:18" x14ac:dyDescent="0.25">
      <c r="E239" s="84"/>
      <c r="F239" s="84"/>
      <c r="G239" s="84"/>
      <c r="J239" s="86"/>
      <c r="K239" s="81"/>
      <c r="L239" s="81"/>
      <c r="M239" s="81"/>
      <c r="N239" s="81"/>
      <c r="O239" s="81"/>
      <c r="P239" s="81"/>
      <c r="Q239" s="81"/>
      <c r="R239" s="81"/>
    </row>
    <row r="240" spans="5:18" x14ac:dyDescent="0.25">
      <c r="E240" s="84"/>
      <c r="F240" s="84"/>
      <c r="G240" s="84"/>
      <c r="J240" s="86"/>
      <c r="K240" s="81"/>
      <c r="L240" s="81"/>
      <c r="M240" s="81"/>
      <c r="N240" s="81"/>
      <c r="O240" s="81"/>
      <c r="P240" s="81"/>
      <c r="Q240" s="81"/>
      <c r="R240" s="81"/>
    </row>
    <row r="241" spans="5:18" x14ac:dyDescent="0.25">
      <c r="E241" s="84"/>
      <c r="F241" s="84"/>
      <c r="G241" s="84"/>
      <c r="J241" s="86"/>
      <c r="K241" s="81"/>
      <c r="L241" s="81"/>
      <c r="M241" s="81"/>
      <c r="N241" s="81"/>
      <c r="O241" s="81"/>
      <c r="P241" s="81"/>
      <c r="Q241" s="81"/>
      <c r="R241" s="81"/>
    </row>
    <row r="242" spans="5:18" x14ac:dyDescent="0.25">
      <c r="E242" s="84"/>
      <c r="F242" s="84"/>
      <c r="G242" s="84"/>
      <c r="J242" s="86"/>
      <c r="K242" s="81"/>
      <c r="L242" s="81"/>
      <c r="M242" s="81"/>
      <c r="N242" s="81"/>
      <c r="O242" s="81"/>
      <c r="P242" s="81"/>
      <c r="Q242" s="81"/>
      <c r="R242" s="81"/>
    </row>
    <row r="243" spans="5:18" x14ac:dyDescent="0.25">
      <c r="E243" s="84"/>
      <c r="F243" s="84"/>
      <c r="G243" s="84"/>
      <c r="J243" s="86"/>
      <c r="K243" s="81"/>
      <c r="L243" s="81"/>
      <c r="M243" s="81"/>
      <c r="N243" s="81"/>
      <c r="O243" s="81"/>
      <c r="P243" s="81"/>
      <c r="Q243" s="81"/>
      <c r="R243" s="81"/>
    </row>
    <row r="244" spans="5:18" x14ac:dyDescent="0.25">
      <c r="E244" s="84"/>
      <c r="F244" s="84"/>
      <c r="G244" s="84"/>
      <c r="J244" s="86"/>
      <c r="K244" s="81"/>
      <c r="L244" s="81"/>
      <c r="M244" s="81"/>
      <c r="N244" s="81"/>
      <c r="O244" s="81"/>
      <c r="P244" s="81"/>
      <c r="Q244" s="81"/>
      <c r="R244" s="81"/>
    </row>
    <row r="245" spans="5:18" x14ac:dyDescent="0.25">
      <c r="E245" s="84"/>
      <c r="F245" s="84"/>
      <c r="G245" s="84"/>
      <c r="J245" s="86"/>
      <c r="K245" s="81"/>
      <c r="L245" s="81"/>
      <c r="M245" s="81"/>
      <c r="N245" s="81"/>
      <c r="O245" s="81"/>
      <c r="P245" s="81"/>
      <c r="Q245" s="81"/>
      <c r="R245" s="81"/>
    </row>
    <row r="246" spans="5:18" x14ac:dyDescent="0.25">
      <c r="E246" s="84"/>
      <c r="F246" s="84"/>
      <c r="G246" s="84"/>
      <c r="J246" s="86"/>
      <c r="K246" s="81"/>
      <c r="L246" s="81"/>
      <c r="M246" s="81"/>
      <c r="N246" s="81"/>
      <c r="O246" s="81"/>
      <c r="P246" s="81"/>
      <c r="Q246" s="81"/>
      <c r="R246" s="81"/>
    </row>
    <row r="247" spans="5:18" x14ac:dyDescent="0.25">
      <c r="E247" s="84"/>
      <c r="F247" s="84"/>
      <c r="G247" s="84"/>
      <c r="J247" s="86"/>
      <c r="K247" s="81"/>
      <c r="L247" s="81"/>
      <c r="M247" s="81"/>
      <c r="N247" s="81"/>
      <c r="O247" s="81"/>
      <c r="P247" s="81"/>
      <c r="Q247" s="81"/>
      <c r="R247" s="81"/>
    </row>
    <row r="248" spans="5:18" x14ac:dyDescent="0.25">
      <c r="E248" s="84"/>
      <c r="F248" s="84"/>
      <c r="G248" s="84"/>
      <c r="J248" s="86"/>
      <c r="K248" s="81"/>
      <c r="L248" s="81"/>
      <c r="M248" s="81"/>
      <c r="N248" s="81"/>
      <c r="O248" s="81"/>
      <c r="P248" s="81"/>
      <c r="Q248" s="81"/>
      <c r="R248" s="81"/>
    </row>
    <row r="249" spans="5:18" x14ac:dyDescent="0.25">
      <c r="E249" s="84"/>
      <c r="F249" s="84"/>
      <c r="G249" s="84"/>
      <c r="J249" s="86"/>
      <c r="K249" s="81"/>
      <c r="L249" s="81"/>
      <c r="M249" s="81"/>
      <c r="N249" s="81"/>
      <c r="O249" s="81"/>
      <c r="P249" s="81"/>
      <c r="Q249" s="81"/>
      <c r="R249" s="81"/>
    </row>
    <row r="250" spans="5:18" x14ac:dyDescent="0.25">
      <c r="E250" s="84"/>
      <c r="F250" s="84"/>
      <c r="G250" s="84"/>
      <c r="J250" s="86"/>
      <c r="K250" s="81"/>
      <c r="L250" s="81"/>
      <c r="M250" s="81"/>
      <c r="N250" s="81"/>
      <c r="O250" s="81"/>
      <c r="P250" s="81"/>
      <c r="Q250" s="81"/>
      <c r="R250" s="81"/>
    </row>
    <row r="251" spans="5:18" x14ac:dyDescent="0.25">
      <c r="E251" s="84"/>
      <c r="F251" s="84"/>
      <c r="G251" s="84"/>
      <c r="J251" s="86"/>
      <c r="K251" s="81"/>
      <c r="L251" s="81"/>
      <c r="M251" s="81"/>
      <c r="N251" s="81"/>
      <c r="O251" s="81"/>
      <c r="P251" s="81"/>
      <c r="Q251" s="81"/>
      <c r="R251" s="81"/>
    </row>
    <row r="252" spans="5:18" x14ac:dyDescent="0.25">
      <c r="E252" s="84"/>
      <c r="F252" s="84"/>
      <c r="G252" s="84"/>
      <c r="J252" s="86"/>
      <c r="K252" s="81"/>
      <c r="L252" s="81"/>
      <c r="M252" s="81"/>
      <c r="N252" s="81"/>
      <c r="O252" s="81"/>
      <c r="P252" s="81"/>
      <c r="Q252" s="81"/>
      <c r="R252" s="81"/>
    </row>
    <row r="253" spans="5:18" x14ac:dyDescent="0.25">
      <c r="E253" s="84"/>
      <c r="F253" s="84"/>
      <c r="G253" s="84"/>
      <c r="J253" s="86"/>
      <c r="K253" s="81"/>
      <c r="L253" s="81"/>
      <c r="M253" s="81"/>
      <c r="N253" s="81"/>
      <c r="O253" s="81"/>
      <c r="P253" s="81"/>
      <c r="Q253" s="81"/>
      <c r="R253" s="81"/>
    </row>
    <row r="254" spans="5:18" x14ac:dyDescent="0.25">
      <c r="E254" s="84"/>
      <c r="F254" s="84"/>
      <c r="G254" s="84"/>
      <c r="J254" s="86"/>
      <c r="K254" s="81"/>
      <c r="L254" s="81"/>
      <c r="M254" s="81"/>
      <c r="N254" s="81"/>
      <c r="O254" s="81"/>
      <c r="P254" s="81"/>
      <c r="Q254" s="81"/>
      <c r="R254" s="81"/>
    </row>
    <row r="255" spans="5:18" x14ac:dyDescent="0.25">
      <c r="E255" s="84"/>
      <c r="F255" s="84"/>
      <c r="G255" s="84"/>
      <c r="J255" s="86"/>
      <c r="K255" s="81"/>
      <c r="L255" s="81"/>
      <c r="M255" s="81"/>
      <c r="N255" s="81"/>
      <c r="O255" s="81"/>
      <c r="P255" s="81"/>
      <c r="Q255" s="81"/>
      <c r="R255" s="81"/>
    </row>
    <row r="256" spans="5:18" x14ac:dyDescent="0.25">
      <c r="E256" s="84"/>
      <c r="F256" s="84"/>
      <c r="G256" s="84"/>
      <c r="J256" s="86"/>
      <c r="K256" s="81"/>
      <c r="L256" s="81"/>
      <c r="M256" s="81"/>
      <c r="N256" s="81"/>
      <c r="O256" s="81"/>
      <c r="P256" s="81"/>
      <c r="Q256" s="81"/>
      <c r="R256" s="81"/>
    </row>
    <row r="257" spans="5:18" x14ac:dyDescent="0.25">
      <c r="E257" s="84"/>
      <c r="F257" s="84"/>
      <c r="G257" s="84"/>
      <c r="J257" s="86"/>
      <c r="K257" s="81"/>
      <c r="L257" s="81"/>
      <c r="M257" s="81"/>
      <c r="N257" s="81"/>
      <c r="O257" s="81"/>
      <c r="P257" s="81"/>
      <c r="Q257" s="81"/>
      <c r="R257" s="81"/>
    </row>
    <row r="258" spans="5:18" x14ac:dyDescent="0.25">
      <c r="E258" s="84"/>
      <c r="F258" s="84"/>
      <c r="G258" s="84"/>
      <c r="J258" s="86"/>
      <c r="K258" s="81"/>
      <c r="L258" s="81"/>
      <c r="M258" s="81"/>
      <c r="N258" s="81"/>
      <c r="O258" s="81"/>
      <c r="P258" s="81"/>
      <c r="Q258" s="81"/>
      <c r="R258" s="81"/>
    </row>
    <row r="259" spans="5:18" x14ac:dyDescent="0.25">
      <c r="E259" s="84"/>
      <c r="F259" s="84"/>
      <c r="G259" s="84"/>
      <c r="J259" s="86"/>
      <c r="K259" s="81"/>
      <c r="L259" s="81"/>
      <c r="M259" s="81"/>
      <c r="N259" s="81"/>
      <c r="O259" s="81"/>
      <c r="P259" s="81"/>
      <c r="Q259" s="81"/>
      <c r="R259" s="81"/>
    </row>
    <row r="260" spans="5:18" x14ac:dyDescent="0.25">
      <c r="E260" s="84"/>
      <c r="F260" s="84"/>
      <c r="G260" s="84"/>
      <c r="J260" s="86"/>
      <c r="K260" s="81"/>
      <c r="L260" s="81"/>
      <c r="M260" s="81"/>
      <c r="N260" s="81"/>
      <c r="O260" s="81"/>
      <c r="P260" s="81"/>
      <c r="Q260" s="81"/>
      <c r="R260" s="81"/>
    </row>
    <row r="261" spans="5:18" x14ac:dyDescent="0.25">
      <c r="E261" s="84"/>
      <c r="F261" s="84"/>
      <c r="G261" s="84"/>
      <c r="J261" s="86"/>
      <c r="K261" s="81"/>
      <c r="L261" s="81"/>
      <c r="M261" s="81"/>
      <c r="N261" s="81"/>
      <c r="O261" s="81"/>
      <c r="P261" s="81"/>
      <c r="Q261" s="81"/>
      <c r="R261" s="81"/>
    </row>
    <row r="262" spans="5:18" x14ac:dyDescent="0.25">
      <c r="E262" s="84"/>
      <c r="F262" s="84"/>
      <c r="G262" s="84"/>
      <c r="J262" s="86"/>
      <c r="K262" s="81"/>
      <c r="L262" s="81"/>
      <c r="M262" s="81"/>
      <c r="N262" s="81"/>
      <c r="O262" s="81"/>
      <c r="P262" s="81"/>
      <c r="Q262" s="81"/>
      <c r="R262" s="81"/>
    </row>
    <row r="263" spans="5:18" x14ac:dyDescent="0.25">
      <c r="E263" s="84"/>
      <c r="F263" s="84"/>
      <c r="G263" s="84"/>
      <c r="J263" s="86"/>
      <c r="K263" s="81"/>
      <c r="L263" s="81"/>
      <c r="M263" s="81"/>
      <c r="N263" s="81"/>
      <c r="O263" s="81"/>
      <c r="P263" s="81"/>
      <c r="Q263" s="81"/>
      <c r="R263" s="81"/>
    </row>
    <row r="264" spans="5:18" x14ac:dyDescent="0.25">
      <c r="E264" s="84"/>
      <c r="F264" s="84"/>
      <c r="G264" s="84"/>
      <c r="J264" s="86"/>
      <c r="K264" s="81"/>
      <c r="L264" s="81"/>
      <c r="M264" s="81"/>
      <c r="N264" s="81"/>
      <c r="O264" s="81"/>
      <c r="P264" s="81"/>
      <c r="Q264" s="81"/>
      <c r="R264" s="81"/>
    </row>
    <row r="265" spans="5:18" x14ac:dyDescent="0.25">
      <c r="F265" s="84"/>
      <c r="G265" s="84"/>
      <c r="J265" s="86"/>
      <c r="K265" s="81"/>
      <c r="L265" s="81"/>
      <c r="M265" s="81"/>
      <c r="N265" s="81"/>
      <c r="O265" s="81"/>
      <c r="P265" s="81"/>
      <c r="Q265" s="81"/>
      <c r="R265" s="81"/>
    </row>
    <row r="266" spans="5:18" x14ac:dyDescent="0.25">
      <c r="F266" s="84"/>
      <c r="G266" s="84"/>
      <c r="J266" s="86"/>
      <c r="K266" s="81"/>
      <c r="L266" s="81"/>
      <c r="M266" s="81"/>
      <c r="N266" s="81"/>
      <c r="O266" s="81"/>
      <c r="P266" s="81"/>
      <c r="Q266" s="81"/>
      <c r="R266" s="81"/>
    </row>
    <row r="267" spans="5:18" x14ac:dyDescent="0.25">
      <c r="F267" s="84"/>
      <c r="G267" s="84"/>
      <c r="J267" s="86"/>
      <c r="K267" s="81"/>
      <c r="L267" s="81"/>
      <c r="M267" s="81"/>
      <c r="N267" s="81"/>
      <c r="O267" s="81"/>
      <c r="P267" s="81"/>
      <c r="Q267" s="81"/>
      <c r="R267" s="81"/>
    </row>
    <row r="268" spans="5:18" x14ac:dyDescent="0.25">
      <c r="F268" s="84"/>
      <c r="G268" s="84"/>
      <c r="J268" s="86"/>
      <c r="K268" s="81"/>
      <c r="L268" s="81"/>
      <c r="M268" s="81"/>
      <c r="N268" s="81"/>
      <c r="O268" s="81"/>
      <c r="P268" s="81"/>
      <c r="Q268" s="81"/>
      <c r="R268" s="81"/>
    </row>
    <row r="269" spans="5:18" x14ac:dyDescent="0.25">
      <c r="F269" s="84"/>
      <c r="G269" s="84"/>
      <c r="J269" s="86"/>
      <c r="K269" s="81"/>
      <c r="L269" s="81"/>
      <c r="M269" s="81"/>
      <c r="N269" s="81"/>
      <c r="O269" s="81"/>
      <c r="P269" s="81"/>
      <c r="Q269" s="81"/>
      <c r="R269" s="81"/>
    </row>
    <row r="270" spans="5:18" x14ac:dyDescent="0.25">
      <c r="F270" s="84"/>
      <c r="G270" s="84"/>
      <c r="J270" s="86"/>
      <c r="K270" s="81"/>
      <c r="L270" s="81"/>
      <c r="M270" s="81"/>
      <c r="N270" s="81"/>
      <c r="O270" s="81"/>
      <c r="P270" s="81"/>
      <c r="Q270" s="81"/>
      <c r="R270" s="81"/>
    </row>
    <row r="271" spans="5:18" x14ac:dyDescent="0.25">
      <c r="F271" s="84"/>
      <c r="G271" s="84"/>
      <c r="J271" s="86"/>
      <c r="K271" s="81"/>
      <c r="L271" s="81"/>
      <c r="M271" s="81"/>
      <c r="N271" s="81"/>
      <c r="O271" s="81"/>
      <c r="P271" s="81"/>
      <c r="Q271" s="81"/>
      <c r="R271" s="81"/>
    </row>
    <row r="272" spans="5:18" x14ac:dyDescent="0.25">
      <c r="F272" s="84"/>
      <c r="G272" s="84"/>
      <c r="J272" s="86"/>
      <c r="K272" s="81"/>
      <c r="L272" s="81"/>
      <c r="M272" s="81"/>
      <c r="N272" s="81"/>
      <c r="O272" s="81"/>
      <c r="P272" s="81"/>
      <c r="Q272" s="81"/>
      <c r="R272" s="81"/>
    </row>
    <row r="273" spans="6:18" x14ac:dyDescent="0.25">
      <c r="F273" s="84"/>
      <c r="G273" s="84"/>
      <c r="J273" s="86"/>
      <c r="K273" s="81"/>
      <c r="L273" s="81"/>
      <c r="M273" s="81"/>
      <c r="N273" s="81"/>
      <c r="O273" s="81"/>
      <c r="P273" s="81"/>
      <c r="Q273" s="81"/>
      <c r="R273" s="81"/>
    </row>
    <row r="274" spans="6:18" x14ac:dyDescent="0.25">
      <c r="F274" s="84"/>
      <c r="G274" s="84"/>
      <c r="J274" s="86"/>
      <c r="K274" s="81"/>
      <c r="L274" s="81"/>
      <c r="M274" s="81"/>
      <c r="N274" s="81"/>
      <c r="O274" s="81"/>
      <c r="P274" s="81"/>
      <c r="Q274" s="81"/>
      <c r="R274" s="81"/>
    </row>
    <row r="275" spans="6:18" x14ac:dyDescent="0.25">
      <c r="F275" s="84"/>
      <c r="G275" s="84"/>
      <c r="J275" s="86"/>
      <c r="K275" s="81"/>
      <c r="L275" s="81"/>
      <c r="M275" s="81"/>
      <c r="N275" s="81"/>
      <c r="O275" s="81"/>
      <c r="P275" s="81"/>
      <c r="Q275" s="81"/>
      <c r="R275" s="81"/>
    </row>
    <row r="276" spans="6:18" x14ac:dyDescent="0.25">
      <c r="F276" s="84"/>
      <c r="G276" s="84"/>
      <c r="J276" s="86"/>
      <c r="K276" s="81"/>
      <c r="L276" s="81"/>
      <c r="M276" s="81"/>
      <c r="N276" s="81"/>
      <c r="O276" s="81"/>
      <c r="P276" s="81"/>
      <c r="Q276" s="81"/>
      <c r="R276" s="81"/>
    </row>
    <row r="277" spans="6:18" x14ac:dyDescent="0.25">
      <c r="F277" s="84"/>
      <c r="G277" s="84"/>
      <c r="J277" s="86"/>
      <c r="K277" s="81"/>
      <c r="L277" s="81"/>
      <c r="M277" s="81"/>
      <c r="N277" s="81"/>
      <c r="O277" s="81"/>
      <c r="P277" s="81"/>
      <c r="Q277" s="81"/>
      <c r="R277" s="81"/>
    </row>
    <row r="278" spans="6:18" x14ac:dyDescent="0.25">
      <c r="F278" s="84"/>
      <c r="G278" s="84"/>
      <c r="J278" s="86"/>
      <c r="K278" s="81"/>
      <c r="L278" s="81"/>
      <c r="M278" s="81"/>
      <c r="N278" s="81"/>
      <c r="O278" s="81"/>
      <c r="P278" s="81"/>
      <c r="Q278" s="81"/>
      <c r="R278" s="81"/>
    </row>
    <row r="279" spans="6:18" x14ac:dyDescent="0.25">
      <c r="F279" s="84"/>
      <c r="G279" s="84"/>
      <c r="J279" s="86"/>
      <c r="K279" s="81"/>
      <c r="L279" s="81"/>
      <c r="M279" s="81"/>
      <c r="N279" s="81"/>
      <c r="O279" s="81"/>
      <c r="P279" s="81"/>
      <c r="Q279" s="81"/>
      <c r="R279" s="81"/>
    </row>
    <row r="280" spans="6:18" x14ac:dyDescent="0.25">
      <c r="F280" s="84"/>
      <c r="G280" s="84"/>
      <c r="J280" s="86"/>
      <c r="K280" s="81"/>
      <c r="L280" s="81"/>
      <c r="M280" s="81"/>
      <c r="N280" s="81"/>
      <c r="O280" s="81"/>
      <c r="P280" s="81"/>
      <c r="Q280" s="81"/>
      <c r="R280" s="81"/>
    </row>
    <row r="281" spans="6:18" x14ac:dyDescent="0.25">
      <c r="F281" s="84"/>
      <c r="G281" s="84"/>
      <c r="J281" s="86"/>
      <c r="K281" s="81"/>
      <c r="L281" s="81"/>
      <c r="M281" s="81"/>
      <c r="N281" s="81"/>
      <c r="O281" s="81"/>
      <c r="P281" s="81"/>
      <c r="Q281" s="81"/>
      <c r="R281" s="81"/>
    </row>
    <row r="282" spans="6:18" x14ac:dyDescent="0.25">
      <c r="F282" s="84"/>
      <c r="G282" s="84"/>
      <c r="J282" s="86"/>
      <c r="K282" s="81"/>
      <c r="L282" s="81"/>
      <c r="M282" s="81"/>
      <c r="N282" s="81"/>
      <c r="O282" s="81"/>
      <c r="P282" s="81"/>
      <c r="Q282" s="81"/>
      <c r="R282" s="81"/>
    </row>
    <row r="283" spans="6:18" x14ac:dyDescent="0.25">
      <c r="F283" s="84"/>
      <c r="G283" s="84"/>
      <c r="J283" s="86"/>
      <c r="K283" s="81"/>
      <c r="L283" s="81"/>
      <c r="M283" s="81"/>
      <c r="N283" s="81"/>
      <c r="O283" s="81"/>
      <c r="P283" s="81"/>
      <c r="Q283" s="81"/>
      <c r="R283" s="81"/>
    </row>
    <row r="284" spans="6:18" x14ac:dyDescent="0.25">
      <c r="F284" s="84"/>
      <c r="G284" s="84"/>
      <c r="J284" s="86"/>
      <c r="K284" s="81"/>
      <c r="L284" s="81"/>
      <c r="M284" s="81"/>
      <c r="N284" s="81"/>
      <c r="O284" s="81"/>
      <c r="P284" s="81"/>
      <c r="Q284" s="81"/>
      <c r="R284" s="81"/>
    </row>
    <row r="285" spans="6:18" x14ac:dyDescent="0.25">
      <c r="F285" s="84"/>
      <c r="G285" s="84"/>
      <c r="J285" s="86"/>
      <c r="K285" s="81"/>
      <c r="L285" s="81"/>
      <c r="M285" s="81"/>
      <c r="N285" s="81"/>
      <c r="O285" s="81"/>
      <c r="P285" s="81"/>
      <c r="Q285" s="81"/>
      <c r="R285" s="81"/>
    </row>
    <row r="286" spans="6:18" x14ac:dyDescent="0.25">
      <c r="F286" s="84"/>
      <c r="G286" s="84"/>
      <c r="J286" s="86"/>
      <c r="K286" s="81"/>
      <c r="L286" s="81"/>
      <c r="M286" s="81"/>
      <c r="N286" s="81"/>
      <c r="O286" s="81"/>
      <c r="P286" s="81"/>
      <c r="Q286" s="81"/>
      <c r="R286" s="81"/>
    </row>
    <row r="287" spans="6:18" x14ac:dyDescent="0.25">
      <c r="F287" s="84"/>
      <c r="G287" s="84"/>
      <c r="J287" s="86"/>
      <c r="K287" s="81"/>
      <c r="L287" s="81"/>
      <c r="M287" s="81"/>
      <c r="N287" s="81"/>
      <c r="O287" s="81"/>
      <c r="P287" s="81"/>
      <c r="Q287" s="81"/>
      <c r="R287" s="81"/>
    </row>
    <row r="288" spans="6:18" x14ac:dyDescent="0.25">
      <c r="F288" s="84"/>
      <c r="G288" s="84"/>
      <c r="J288" s="86"/>
      <c r="K288" s="81"/>
      <c r="L288" s="81"/>
      <c r="M288" s="81"/>
      <c r="N288" s="81"/>
      <c r="O288" s="81"/>
      <c r="P288" s="81"/>
      <c r="Q288" s="81"/>
      <c r="R288" s="81"/>
    </row>
    <row r="289" spans="6:18" x14ac:dyDescent="0.25">
      <c r="F289" s="84"/>
      <c r="G289" s="84"/>
      <c r="J289" s="86"/>
      <c r="K289" s="81"/>
      <c r="L289" s="81"/>
      <c r="M289" s="81"/>
      <c r="N289" s="81"/>
      <c r="O289" s="81"/>
      <c r="P289" s="81"/>
      <c r="Q289" s="81"/>
      <c r="R289" s="81"/>
    </row>
    <row r="290" spans="6:18" x14ac:dyDescent="0.25">
      <c r="F290" s="84"/>
      <c r="G290" s="84"/>
      <c r="J290" s="86"/>
      <c r="K290" s="81"/>
      <c r="L290" s="81"/>
      <c r="M290" s="81"/>
      <c r="N290" s="81"/>
      <c r="O290" s="81"/>
      <c r="P290" s="81"/>
      <c r="Q290" s="81"/>
      <c r="R290" s="81"/>
    </row>
    <row r="291" spans="6:18" x14ac:dyDescent="0.25">
      <c r="F291" s="84"/>
      <c r="G291" s="84"/>
      <c r="J291" s="86"/>
      <c r="K291" s="81"/>
      <c r="L291" s="81"/>
      <c r="M291" s="81"/>
      <c r="N291" s="81"/>
      <c r="O291" s="81"/>
      <c r="P291" s="81"/>
      <c r="Q291" s="81"/>
      <c r="R291" s="81"/>
    </row>
    <row r="292" spans="6:18" x14ac:dyDescent="0.25">
      <c r="F292" s="84"/>
      <c r="G292" s="84"/>
      <c r="J292" s="86"/>
      <c r="K292" s="81"/>
      <c r="L292" s="81"/>
      <c r="M292" s="81"/>
      <c r="N292" s="81"/>
      <c r="O292" s="81"/>
      <c r="P292" s="81"/>
      <c r="Q292" s="81"/>
      <c r="R292" s="81"/>
    </row>
    <row r="293" spans="6:18" x14ac:dyDescent="0.25">
      <c r="F293" s="84"/>
      <c r="G293" s="84"/>
      <c r="J293" s="86"/>
      <c r="K293" s="81"/>
      <c r="L293" s="81"/>
      <c r="M293" s="81"/>
      <c r="N293" s="81"/>
      <c r="O293" s="81"/>
      <c r="P293" s="81"/>
      <c r="Q293" s="81"/>
      <c r="R293" s="81"/>
    </row>
    <row r="294" spans="6:18" x14ac:dyDescent="0.25">
      <c r="F294" s="84"/>
      <c r="G294" s="84"/>
      <c r="J294" s="86"/>
      <c r="K294" s="81"/>
      <c r="L294" s="81"/>
      <c r="M294" s="81"/>
      <c r="N294" s="81"/>
      <c r="O294" s="81"/>
      <c r="P294" s="81"/>
      <c r="Q294" s="81"/>
      <c r="R294" s="81"/>
    </row>
    <row r="295" spans="6:18" x14ac:dyDescent="0.25">
      <c r="F295" s="84"/>
      <c r="G295" s="84"/>
      <c r="J295" s="86"/>
      <c r="K295" s="81"/>
      <c r="L295" s="81"/>
      <c r="M295" s="81"/>
      <c r="N295" s="81"/>
      <c r="O295" s="81"/>
      <c r="P295" s="81"/>
      <c r="Q295" s="81"/>
      <c r="R295" s="81"/>
    </row>
    <row r="296" spans="6:18" x14ac:dyDescent="0.25">
      <c r="F296" s="84"/>
      <c r="G296" s="84"/>
      <c r="J296" s="86"/>
      <c r="K296" s="81"/>
      <c r="L296" s="81"/>
      <c r="M296" s="81"/>
      <c r="N296" s="81"/>
      <c r="O296" s="81"/>
      <c r="P296" s="81"/>
      <c r="Q296" s="81"/>
      <c r="R296" s="81"/>
    </row>
    <row r="297" spans="6:18" x14ac:dyDescent="0.25">
      <c r="F297" s="84"/>
      <c r="G297" s="84"/>
      <c r="J297" s="86"/>
      <c r="K297" s="81"/>
      <c r="L297" s="81"/>
      <c r="M297" s="81"/>
      <c r="N297" s="81"/>
      <c r="O297" s="81"/>
      <c r="P297" s="81"/>
      <c r="Q297" s="81"/>
      <c r="R297" s="81"/>
    </row>
    <row r="298" spans="6:18" x14ac:dyDescent="0.25">
      <c r="F298" s="84"/>
      <c r="G298" s="84"/>
      <c r="J298" s="86"/>
      <c r="K298" s="81"/>
      <c r="L298" s="81"/>
      <c r="M298" s="81"/>
      <c r="N298" s="81"/>
      <c r="O298" s="81"/>
      <c r="P298" s="81"/>
      <c r="Q298" s="81"/>
      <c r="R298" s="81"/>
    </row>
    <row r="299" spans="6:18" x14ac:dyDescent="0.25">
      <c r="F299" s="84"/>
      <c r="G299" s="84"/>
      <c r="J299" s="86"/>
      <c r="K299" s="81"/>
      <c r="L299" s="81"/>
      <c r="M299" s="81"/>
      <c r="N299" s="81"/>
      <c r="O299" s="81"/>
      <c r="P299" s="81"/>
      <c r="Q299" s="81"/>
      <c r="R299" s="81"/>
    </row>
    <row r="300" spans="6:18" x14ac:dyDescent="0.25">
      <c r="F300" s="84"/>
      <c r="G300" s="84"/>
      <c r="J300" s="86"/>
      <c r="K300" s="81"/>
      <c r="L300" s="81"/>
      <c r="M300" s="81"/>
      <c r="N300" s="81"/>
      <c r="O300" s="81"/>
      <c r="P300" s="81"/>
      <c r="Q300" s="81"/>
      <c r="R300" s="81"/>
    </row>
    <row r="301" spans="6:18" x14ac:dyDescent="0.25">
      <c r="F301" s="84"/>
      <c r="G301" s="84"/>
      <c r="J301" s="86"/>
      <c r="K301" s="81"/>
      <c r="L301" s="81"/>
      <c r="M301" s="81"/>
      <c r="N301" s="81"/>
      <c r="O301" s="81"/>
      <c r="P301" s="81"/>
      <c r="Q301" s="81"/>
      <c r="R301" s="81"/>
    </row>
    <row r="302" spans="6:18" x14ac:dyDescent="0.25">
      <c r="F302" s="84"/>
      <c r="G302" s="84"/>
      <c r="J302" s="86"/>
      <c r="K302" s="81"/>
      <c r="L302" s="81"/>
      <c r="M302" s="81"/>
      <c r="N302" s="81"/>
      <c r="O302" s="81"/>
      <c r="P302" s="81"/>
      <c r="Q302" s="81"/>
      <c r="R302" s="81"/>
    </row>
    <row r="303" spans="6:18" x14ac:dyDescent="0.25">
      <c r="F303" s="84"/>
      <c r="G303" s="84"/>
      <c r="J303" s="86"/>
      <c r="K303" s="81"/>
      <c r="L303" s="81"/>
      <c r="M303" s="81"/>
      <c r="N303" s="81"/>
      <c r="O303" s="81"/>
      <c r="P303" s="81"/>
      <c r="Q303" s="81"/>
      <c r="R303" s="81"/>
    </row>
    <row r="304" spans="6:18" x14ac:dyDescent="0.25">
      <c r="F304" s="84"/>
      <c r="G304" s="84"/>
      <c r="J304" s="86"/>
      <c r="K304" s="81"/>
      <c r="L304" s="81"/>
      <c r="M304" s="81"/>
      <c r="N304" s="81"/>
      <c r="O304" s="81"/>
      <c r="P304" s="81"/>
      <c r="Q304" s="81"/>
      <c r="R304" s="81"/>
    </row>
    <row r="305" spans="6:18" x14ac:dyDescent="0.25">
      <c r="F305" s="84"/>
      <c r="G305" s="84"/>
      <c r="J305" s="86"/>
      <c r="K305" s="81"/>
      <c r="L305" s="81"/>
      <c r="M305" s="81"/>
      <c r="N305" s="81"/>
      <c r="O305" s="81"/>
      <c r="P305" s="81"/>
      <c r="Q305" s="81"/>
      <c r="R305" s="81"/>
    </row>
    <row r="306" spans="6:18" x14ac:dyDescent="0.25">
      <c r="F306" s="84"/>
      <c r="G306" s="84"/>
      <c r="J306" s="86"/>
      <c r="K306" s="81"/>
      <c r="L306" s="81"/>
      <c r="M306" s="81"/>
      <c r="N306" s="81"/>
      <c r="O306" s="81"/>
      <c r="P306" s="81"/>
      <c r="Q306" s="81"/>
      <c r="R306" s="81"/>
    </row>
    <row r="307" spans="6:18" x14ac:dyDescent="0.25">
      <c r="F307" s="84"/>
      <c r="G307" s="84"/>
      <c r="J307" s="86"/>
      <c r="K307" s="81"/>
      <c r="L307" s="81"/>
      <c r="M307" s="81"/>
      <c r="N307" s="81"/>
      <c r="O307" s="81"/>
      <c r="P307" s="81"/>
      <c r="Q307" s="81"/>
      <c r="R307" s="81"/>
    </row>
    <row r="308" spans="6:18" x14ac:dyDescent="0.25">
      <c r="F308" s="84"/>
      <c r="G308" s="84"/>
      <c r="J308" s="86"/>
      <c r="K308" s="81"/>
      <c r="L308" s="81"/>
      <c r="M308" s="81"/>
      <c r="N308" s="81"/>
      <c r="O308" s="81"/>
      <c r="P308" s="81"/>
      <c r="Q308" s="81"/>
      <c r="R308" s="81"/>
    </row>
    <row r="309" spans="6:18" x14ac:dyDescent="0.25">
      <c r="F309" s="84"/>
      <c r="G309" s="84"/>
      <c r="J309" s="86"/>
      <c r="K309" s="81"/>
      <c r="L309" s="81"/>
      <c r="M309" s="81"/>
      <c r="N309" s="81"/>
      <c r="O309" s="81"/>
      <c r="P309" s="81"/>
      <c r="Q309" s="81"/>
      <c r="R309" s="81"/>
    </row>
    <row r="310" spans="6:18" x14ac:dyDescent="0.25">
      <c r="F310" s="84"/>
      <c r="G310" s="84"/>
      <c r="J310" s="86"/>
      <c r="K310" s="81"/>
      <c r="L310" s="81"/>
      <c r="M310" s="81"/>
      <c r="N310" s="81"/>
      <c r="O310" s="81"/>
      <c r="P310" s="81"/>
      <c r="Q310" s="81"/>
      <c r="R310" s="81"/>
    </row>
    <row r="311" spans="6:18" x14ac:dyDescent="0.25">
      <c r="F311" s="84"/>
      <c r="G311" s="84"/>
      <c r="J311" s="86"/>
      <c r="K311" s="81"/>
      <c r="L311" s="81"/>
      <c r="M311" s="81"/>
      <c r="N311" s="81"/>
      <c r="O311" s="81"/>
      <c r="P311" s="81"/>
      <c r="Q311" s="81"/>
      <c r="R311" s="81"/>
    </row>
    <row r="312" spans="6:18" x14ac:dyDescent="0.25">
      <c r="F312" s="84"/>
      <c r="G312" s="84"/>
      <c r="J312" s="86"/>
      <c r="K312" s="81"/>
      <c r="L312" s="81"/>
      <c r="M312" s="81"/>
      <c r="N312" s="81"/>
      <c r="O312" s="81"/>
      <c r="P312" s="81"/>
      <c r="Q312" s="81"/>
      <c r="R312" s="81"/>
    </row>
    <row r="313" spans="6:18" x14ac:dyDescent="0.25">
      <c r="F313" s="84"/>
      <c r="G313" s="84"/>
      <c r="J313" s="86"/>
      <c r="K313" s="81"/>
      <c r="L313" s="81"/>
      <c r="M313" s="81"/>
      <c r="N313" s="81"/>
      <c r="O313" s="81"/>
      <c r="P313" s="81"/>
      <c r="Q313" s="81"/>
      <c r="R313" s="81"/>
    </row>
    <row r="314" spans="6:18" x14ac:dyDescent="0.25">
      <c r="F314" s="84"/>
      <c r="G314" s="84"/>
      <c r="J314" s="86"/>
      <c r="K314" s="81"/>
      <c r="L314" s="81"/>
      <c r="M314" s="81"/>
      <c r="N314" s="81"/>
      <c r="O314" s="81"/>
      <c r="P314" s="81"/>
      <c r="Q314" s="81"/>
      <c r="R314" s="81"/>
    </row>
    <row r="315" spans="6:18" x14ac:dyDescent="0.25">
      <c r="F315" s="84"/>
      <c r="G315" s="84"/>
      <c r="J315" s="86"/>
      <c r="K315" s="81"/>
      <c r="L315" s="81"/>
      <c r="M315" s="81"/>
      <c r="N315" s="81"/>
      <c r="O315" s="81"/>
      <c r="P315" s="81"/>
      <c r="Q315" s="81"/>
      <c r="R315" s="81"/>
    </row>
    <row r="316" spans="6:18" x14ac:dyDescent="0.25">
      <c r="F316" s="84"/>
      <c r="G316" s="84"/>
      <c r="J316" s="86"/>
      <c r="K316" s="81"/>
      <c r="L316" s="81"/>
      <c r="M316" s="81"/>
      <c r="N316" s="81"/>
      <c r="O316" s="81"/>
      <c r="P316" s="81"/>
      <c r="Q316" s="81"/>
      <c r="R316" s="81"/>
    </row>
    <row r="317" spans="6:18" x14ac:dyDescent="0.25">
      <c r="F317" s="84"/>
      <c r="G317" s="84"/>
      <c r="J317" s="86"/>
      <c r="K317" s="81"/>
      <c r="L317" s="81"/>
      <c r="M317" s="81"/>
      <c r="N317" s="81"/>
      <c r="O317" s="81"/>
      <c r="P317" s="81"/>
      <c r="Q317" s="81"/>
      <c r="R317" s="81"/>
    </row>
    <row r="318" spans="6:18" x14ac:dyDescent="0.25">
      <c r="F318" s="84"/>
      <c r="G318" s="84"/>
      <c r="J318" s="86"/>
      <c r="K318" s="81"/>
      <c r="L318" s="81"/>
      <c r="M318" s="81"/>
      <c r="N318" s="81"/>
      <c r="O318" s="81"/>
      <c r="P318" s="81"/>
      <c r="Q318" s="81"/>
      <c r="R318" s="81"/>
    </row>
    <row r="319" spans="6:18" x14ac:dyDescent="0.25">
      <c r="F319" s="84"/>
      <c r="G319" s="84"/>
      <c r="J319" s="86"/>
      <c r="K319" s="81"/>
      <c r="L319" s="81"/>
      <c r="M319" s="81"/>
      <c r="N319" s="81"/>
      <c r="O319" s="81"/>
      <c r="P319" s="81"/>
      <c r="Q319" s="81"/>
      <c r="R319" s="81"/>
    </row>
    <row r="320" spans="6:18" x14ac:dyDescent="0.25">
      <c r="F320" s="84"/>
      <c r="G320" s="84"/>
      <c r="J320" s="86"/>
      <c r="K320" s="81"/>
      <c r="L320" s="81"/>
      <c r="M320" s="81"/>
      <c r="N320" s="81"/>
      <c r="O320" s="81"/>
      <c r="P320" s="81"/>
      <c r="Q320" s="81"/>
      <c r="R320" s="81"/>
    </row>
    <row r="321" spans="6:18" x14ac:dyDescent="0.25">
      <c r="F321" s="84"/>
      <c r="G321" s="84"/>
      <c r="J321" s="86"/>
      <c r="K321" s="81"/>
      <c r="L321" s="81"/>
      <c r="M321" s="81"/>
      <c r="N321" s="81"/>
      <c r="O321" s="81"/>
      <c r="P321" s="81"/>
      <c r="Q321" s="81"/>
      <c r="R321" s="81"/>
    </row>
    <row r="322" spans="6:18" x14ac:dyDescent="0.25">
      <c r="F322" s="84"/>
      <c r="G322" s="84"/>
      <c r="J322" s="86"/>
      <c r="K322" s="81"/>
      <c r="L322" s="81"/>
      <c r="M322" s="81"/>
      <c r="N322" s="81"/>
      <c r="O322" s="81"/>
      <c r="P322" s="81"/>
      <c r="Q322" s="81"/>
      <c r="R322" s="81"/>
    </row>
    <row r="323" spans="6:18" x14ac:dyDescent="0.25">
      <c r="F323" s="84"/>
      <c r="G323" s="84"/>
      <c r="J323" s="86"/>
      <c r="K323" s="81"/>
      <c r="L323" s="81"/>
      <c r="M323" s="81"/>
      <c r="N323" s="81"/>
      <c r="O323" s="81"/>
      <c r="P323" s="81"/>
      <c r="Q323" s="81"/>
      <c r="R323" s="81"/>
    </row>
    <row r="324" spans="6:18" x14ac:dyDescent="0.25">
      <c r="F324" s="84"/>
      <c r="G324" s="84"/>
      <c r="J324" s="86"/>
      <c r="K324" s="81"/>
      <c r="L324" s="81"/>
      <c r="M324" s="81"/>
      <c r="N324" s="81"/>
      <c r="O324" s="81"/>
      <c r="P324" s="81"/>
      <c r="Q324" s="81"/>
      <c r="R324" s="81"/>
    </row>
    <row r="325" spans="6:18" x14ac:dyDescent="0.25">
      <c r="F325" s="84"/>
      <c r="G325" s="84"/>
      <c r="J325" s="86"/>
      <c r="K325" s="81"/>
      <c r="L325" s="81"/>
      <c r="M325" s="81"/>
      <c r="N325" s="81"/>
      <c r="O325" s="81"/>
      <c r="P325" s="81"/>
      <c r="Q325" s="81"/>
      <c r="R325" s="81"/>
    </row>
    <row r="326" spans="6:18" x14ac:dyDescent="0.25">
      <c r="F326" s="84"/>
      <c r="G326" s="84"/>
      <c r="J326" s="86"/>
      <c r="K326" s="81"/>
      <c r="L326" s="81"/>
      <c r="M326" s="81"/>
      <c r="N326" s="81"/>
      <c r="O326" s="81"/>
      <c r="P326" s="81"/>
      <c r="Q326" s="81"/>
      <c r="R326" s="81"/>
    </row>
    <row r="327" spans="6:18" x14ac:dyDescent="0.25">
      <c r="F327" s="84"/>
      <c r="G327" s="84"/>
      <c r="J327" s="86"/>
      <c r="K327" s="81"/>
      <c r="L327" s="81"/>
      <c r="M327" s="81"/>
      <c r="N327" s="81"/>
      <c r="O327" s="81"/>
      <c r="P327" s="81"/>
      <c r="Q327" s="81"/>
      <c r="R327" s="81"/>
    </row>
    <row r="328" spans="6:18" x14ac:dyDescent="0.25">
      <c r="F328" s="84"/>
      <c r="G328" s="84"/>
      <c r="J328" s="86"/>
      <c r="K328" s="81"/>
      <c r="L328" s="81"/>
      <c r="M328" s="81"/>
      <c r="N328" s="81"/>
      <c r="O328" s="81"/>
      <c r="P328" s="81"/>
      <c r="Q328" s="81"/>
      <c r="R328" s="81"/>
    </row>
    <row r="329" spans="6:18" x14ac:dyDescent="0.25">
      <c r="F329" s="84"/>
      <c r="G329" s="84"/>
      <c r="J329" s="86"/>
      <c r="K329" s="81"/>
      <c r="L329" s="81"/>
      <c r="M329" s="81"/>
      <c r="N329" s="81"/>
      <c r="O329" s="81"/>
      <c r="P329" s="81"/>
      <c r="Q329" s="81"/>
      <c r="R329" s="81"/>
    </row>
    <row r="330" spans="6:18" x14ac:dyDescent="0.25">
      <c r="F330" s="84"/>
      <c r="G330" s="84"/>
      <c r="J330" s="86"/>
      <c r="K330" s="81"/>
      <c r="L330" s="81"/>
      <c r="M330" s="81"/>
      <c r="N330" s="81"/>
      <c r="O330" s="81"/>
      <c r="P330" s="81"/>
      <c r="Q330" s="81"/>
      <c r="R330" s="81"/>
    </row>
    <row r="331" spans="6:18" x14ac:dyDescent="0.25">
      <c r="F331" s="84"/>
      <c r="G331" s="84"/>
      <c r="J331" s="86"/>
      <c r="K331" s="81"/>
      <c r="L331" s="81"/>
      <c r="M331" s="81"/>
      <c r="N331" s="81"/>
      <c r="O331" s="81"/>
      <c r="P331" s="81"/>
      <c r="Q331" s="81"/>
      <c r="R331" s="81"/>
    </row>
    <row r="332" spans="6:18" x14ac:dyDescent="0.25">
      <c r="F332" s="84"/>
      <c r="G332" s="84"/>
      <c r="J332" s="86"/>
      <c r="K332" s="81"/>
      <c r="L332" s="81"/>
      <c r="M332" s="81"/>
      <c r="N332" s="81"/>
      <c r="O332" s="81"/>
      <c r="P332" s="81"/>
      <c r="Q332" s="81"/>
      <c r="R332" s="81"/>
    </row>
    <row r="333" spans="6:18" x14ac:dyDescent="0.25">
      <c r="F333" s="84"/>
      <c r="G333" s="84"/>
      <c r="J333" s="86"/>
      <c r="K333" s="81"/>
      <c r="L333" s="81"/>
      <c r="M333" s="81"/>
      <c r="N333" s="81"/>
      <c r="O333" s="81"/>
      <c r="P333" s="81"/>
      <c r="Q333" s="81"/>
      <c r="R333" s="81"/>
    </row>
    <row r="334" spans="6:18" x14ac:dyDescent="0.25">
      <c r="F334" s="84"/>
      <c r="G334" s="84"/>
      <c r="J334" s="86"/>
      <c r="K334" s="81"/>
      <c r="L334" s="81"/>
      <c r="M334" s="81"/>
      <c r="N334" s="81"/>
      <c r="O334" s="81"/>
      <c r="P334" s="81"/>
      <c r="Q334" s="81"/>
      <c r="R334" s="81"/>
    </row>
    <row r="335" spans="6:18" x14ac:dyDescent="0.25">
      <c r="F335" s="84"/>
      <c r="G335" s="84"/>
      <c r="J335" s="86"/>
      <c r="K335" s="81"/>
      <c r="L335" s="81"/>
      <c r="M335" s="81"/>
      <c r="N335" s="81"/>
      <c r="O335" s="81"/>
      <c r="P335" s="81"/>
      <c r="Q335" s="81"/>
      <c r="R335" s="81"/>
    </row>
    <row r="336" spans="6:18" x14ac:dyDescent="0.25">
      <c r="F336" s="84"/>
      <c r="G336" s="84"/>
      <c r="J336" s="86"/>
      <c r="K336" s="81"/>
      <c r="L336" s="81"/>
      <c r="M336" s="81"/>
      <c r="N336" s="81"/>
      <c r="O336" s="81"/>
      <c r="P336" s="81"/>
      <c r="Q336" s="81"/>
      <c r="R336" s="81"/>
    </row>
    <row r="337" spans="6:18" x14ac:dyDescent="0.25">
      <c r="F337" s="84"/>
      <c r="G337" s="84"/>
      <c r="J337" s="86"/>
      <c r="K337" s="81"/>
      <c r="L337" s="81"/>
      <c r="M337" s="81"/>
      <c r="N337" s="81"/>
      <c r="O337" s="81"/>
      <c r="P337" s="81"/>
      <c r="Q337" s="81"/>
      <c r="R337" s="81"/>
    </row>
    <row r="338" spans="6:18" x14ac:dyDescent="0.25">
      <c r="F338" s="84"/>
      <c r="G338" s="84"/>
      <c r="J338" s="86"/>
      <c r="K338" s="81"/>
      <c r="L338" s="81"/>
      <c r="M338" s="81"/>
      <c r="N338" s="81"/>
      <c r="O338" s="81"/>
      <c r="P338" s="81"/>
      <c r="Q338" s="81"/>
      <c r="R338" s="81"/>
    </row>
    <row r="339" spans="6:18" x14ac:dyDescent="0.25">
      <c r="F339" s="84"/>
      <c r="G339" s="84"/>
      <c r="J339" s="86"/>
      <c r="K339" s="81"/>
      <c r="L339" s="81"/>
      <c r="M339" s="81"/>
      <c r="N339" s="81"/>
      <c r="O339" s="81"/>
      <c r="P339" s="81"/>
      <c r="Q339" s="81"/>
      <c r="R339" s="81"/>
    </row>
    <row r="340" spans="6:18" x14ac:dyDescent="0.25">
      <c r="F340" s="84"/>
      <c r="G340" s="84"/>
      <c r="J340" s="86"/>
      <c r="K340" s="81"/>
      <c r="L340" s="81"/>
      <c r="M340" s="81"/>
      <c r="N340" s="81"/>
      <c r="O340" s="81"/>
      <c r="P340" s="81"/>
      <c r="Q340" s="81"/>
      <c r="R340" s="81"/>
    </row>
    <row r="341" spans="6:18" x14ac:dyDescent="0.25">
      <c r="F341" s="84"/>
      <c r="G341" s="84"/>
      <c r="J341" s="86"/>
      <c r="K341" s="81"/>
      <c r="L341" s="81"/>
      <c r="M341" s="81"/>
      <c r="N341" s="81"/>
      <c r="O341" s="81"/>
      <c r="P341" s="81"/>
      <c r="Q341" s="81"/>
      <c r="R341" s="81"/>
    </row>
    <row r="342" spans="6:18" x14ac:dyDescent="0.25">
      <c r="F342" s="84"/>
      <c r="G342" s="84"/>
      <c r="J342" s="86"/>
      <c r="K342" s="81"/>
      <c r="L342" s="81"/>
      <c r="M342" s="81"/>
      <c r="N342" s="81"/>
      <c r="O342" s="81"/>
      <c r="P342" s="81"/>
      <c r="Q342" s="81"/>
      <c r="R342" s="81"/>
    </row>
    <row r="343" spans="6:18" x14ac:dyDescent="0.25">
      <c r="F343" s="84"/>
      <c r="G343" s="84"/>
      <c r="J343" s="86"/>
      <c r="K343" s="81"/>
      <c r="L343" s="81"/>
      <c r="M343" s="81"/>
      <c r="N343" s="81"/>
      <c r="O343" s="81"/>
      <c r="P343" s="81"/>
      <c r="Q343" s="81"/>
      <c r="R343" s="81"/>
    </row>
    <row r="344" spans="6:18" x14ac:dyDescent="0.25">
      <c r="F344" s="84"/>
      <c r="G344" s="84"/>
      <c r="J344" s="86"/>
      <c r="K344" s="81"/>
      <c r="L344" s="81"/>
      <c r="M344" s="81"/>
      <c r="N344" s="81"/>
      <c r="O344" s="81"/>
      <c r="P344" s="81"/>
      <c r="Q344" s="81"/>
      <c r="R344" s="81"/>
    </row>
    <row r="345" spans="6:18" x14ac:dyDescent="0.25">
      <c r="F345" s="84"/>
      <c r="G345" s="84"/>
      <c r="J345" s="86"/>
      <c r="K345" s="81"/>
      <c r="L345" s="81"/>
      <c r="M345" s="81"/>
      <c r="N345" s="81"/>
      <c r="O345" s="81"/>
      <c r="P345" s="81"/>
      <c r="Q345" s="81"/>
      <c r="R345" s="81"/>
    </row>
    <row r="346" spans="6:18" x14ac:dyDescent="0.25">
      <c r="F346" s="84"/>
      <c r="G346" s="84"/>
      <c r="J346" s="86"/>
      <c r="K346" s="81"/>
      <c r="L346" s="81"/>
      <c r="M346" s="81"/>
      <c r="N346" s="81"/>
      <c r="O346" s="81"/>
      <c r="P346" s="81"/>
      <c r="Q346" s="81"/>
      <c r="R346" s="81"/>
    </row>
    <row r="347" spans="6:18" x14ac:dyDescent="0.25">
      <c r="F347" s="84"/>
      <c r="G347" s="84"/>
      <c r="J347" s="86"/>
      <c r="K347" s="81"/>
      <c r="L347" s="81"/>
      <c r="M347" s="81"/>
      <c r="N347" s="81"/>
      <c r="O347" s="81"/>
      <c r="P347" s="81"/>
      <c r="Q347" s="81"/>
      <c r="R347" s="81"/>
    </row>
    <row r="348" spans="6:18" x14ac:dyDescent="0.25">
      <c r="F348" s="84"/>
      <c r="G348" s="84"/>
      <c r="J348" s="86"/>
      <c r="K348" s="81"/>
      <c r="L348" s="81"/>
      <c r="M348" s="81"/>
      <c r="N348" s="81"/>
      <c r="O348" s="81"/>
      <c r="P348" s="81"/>
      <c r="Q348" s="81"/>
      <c r="R348" s="81"/>
    </row>
    <row r="349" spans="6:18" x14ac:dyDescent="0.25">
      <c r="F349" s="84"/>
      <c r="G349" s="84"/>
      <c r="J349" s="86"/>
      <c r="K349" s="81"/>
      <c r="L349" s="81"/>
      <c r="M349" s="81"/>
      <c r="N349" s="81"/>
      <c r="O349" s="81"/>
      <c r="P349" s="81"/>
      <c r="Q349" s="81"/>
      <c r="R349" s="81"/>
    </row>
    <row r="350" spans="6:18" x14ac:dyDescent="0.25">
      <c r="F350" s="84"/>
      <c r="G350" s="84"/>
      <c r="J350" s="86"/>
      <c r="K350" s="81"/>
      <c r="L350" s="81"/>
      <c r="M350" s="81"/>
      <c r="N350" s="81"/>
      <c r="O350" s="81"/>
      <c r="P350" s="81"/>
      <c r="Q350" s="81"/>
      <c r="R350" s="81"/>
    </row>
    <row r="351" spans="6:18" x14ac:dyDescent="0.25">
      <c r="F351" s="84"/>
      <c r="G351" s="84"/>
      <c r="J351" s="86"/>
      <c r="K351" s="81"/>
      <c r="L351" s="81"/>
      <c r="M351" s="81"/>
      <c r="N351" s="81"/>
      <c r="O351" s="81"/>
      <c r="P351" s="81"/>
      <c r="Q351" s="81"/>
      <c r="R351" s="81"/>
    </row>
    <row r="352" spans="6:18" x14ac:dyDescent="0.25">
      <c r="F352" s="84"/>
      <c r="G352" s="84"/>
      <c r="J352" s="86"/>
      <c r="K352" s="81"/>
      <c r="L352" s="81"/>
      <c r="M352" s="81"/>
      <c r="N352" s="81"/>
      <c r="O352" s="81"/>
      <c r="P352" s="81"/>
      <c r="Q352" s="81"/>
      <c r="R352" s="81"/>
    </row>
    <row r="353" spans="6:18" x14ac:dyDescent="0.25">
      <c r="F353" s="84"/>
      <c r="G353" s="84"/>
      <c r="J353" s="86"/>
      <c r="K353" s="81"/>
      <c r="L353" s="81"/>
      <c r="M353" s="81"/>
      <c r="N353" s="81"/>
      <c r="O353" s="81"/>
      <c r="P353" s="81"/>
      <c r="Q353" s="81"/>
      <c r="R353" s="81"/>
    </row>
    <row r="354" spans="6:18" x14ac:dyDescent="0.25">
      <c r="F354" s="84"/>
      <c r="G354" s="84"/>
      <c r="J354" s="86"/>
      <c r="K354" s="81"/>
      <c r="L354" s="81"/>
      <c r="M354" s="81"/>
      <c r="N354" s="81"/>
      <c r="O354" s="81"/>
      <c r="P354" s="81"/>
      <c r="Q354" s="81"/>
      <c r="R354" s="81"/>
    </row>
    <row r="355" spans="6:18" x14ac:dyDescent="0.25">
      <c r="F355" s="84"/>
      <c r="G355" s="84"/>
      <c r="J355" s="86"/>
      <c r="K355" s="81"/>
      <c r="L355" s="81"/>
      <c r="M355" s="81"/>
      <c r="N355" s="81"/>
      <c r="O355" s="81"/>
      <c r="P355" s="81"/>
      <c r="Q355" s="81"/>
      <c r="R355" s="81"/>
    </row>
    <row r="356" spans="6:18" x14ac:dyDescent="0.25">
      <c r="F356" s="84"/>
      <c r="G356" s="84"/>
      <c r="J356" s="86"/>
      <c r="K356" s="81"/>
      <c r="L356" s="81"/>
      <c r="M356" s="81"/>
      <c r="N356" s="81"/>
      <c r="O356" s="81"/>
      <c r="P356" s="81"/>
      <c r="Q356" s="81"/>
      <c r="R356" s="81"/>
    </row>
    <row r="357" spans="6:18" x14ac:dyDescent="0.25">
      <c r="F357" s="84"/>
      <c r="G357" s="84"/>
      <c r="J357" s="86"/>
      <c r="K357" s="81"/>
      <c r="L357" s="81"/>
      <c r="M357" s="81"/>
      <c r="N357" s="81"/>
      <c r="O357" s="81"/>
      <c r="P357" s="81"/>
      <c r="Q357" s="81"/>
      <c r="R357" s="81"/>
    </row>
    <row r="358" spans="6:18" x14ac:dyDescent="0.25">
      <c r="F358" s="84"/>
      <c r="G358" s="84"/>
      <c r="J358" s="86"/>
      <c r="K358" s="81"/>
      <c r="L358" s="81"/>
      <c r="M358" s="81"/>
      <c r="N358" s="81"/>
      <c r="O358" s="81"/>
      <c r="P358" s="81"/>
      <c r="Q358" s="81"/>
      <c r="R358" s="81"/>
    </row>
    <row r="359" spans="6:18" x14ac:dyDescent="0.25">
      <c r="F359" s="84"/>
      <c r="G359" s="84"/>
      <c r="J359" s="86"/>
      <c r="K359" s="81"/>
      <c r="L359" s="81"/>
      <c r="M359" s="81"/>
      <c r="N359" s="81"/>
      <c r="O359" s="81"/>
      <c r="P359" s="81"/>
      <c r="Q359" s="81"/>
      <c r="R359" s="81"/>
    </row>
    <row r="360" spans="6:18" x14ac:dyDescent="0.25">
      <c r="F360" s="84"/>
      <c r="G360" s="84"/>
      <c r="J360" s="86"/>
      <c r="K360" s="81"/>
      <c r="L360" s="81"/>
      <c r="M360" s="81"/>
      <c r="N360" s="81"/>
      <c r="O360" s="81"/>
      <c r="P360" s="81"/>
      <c r="Q360" s="81"/>
      <c r="R360" s="81"/>
    </row>
    <row r="361" spans="6:18" x14ac:dyDescent="0.25">
      <c r="F361" s="84"/>
      <c r="G361" s="84"/>
      <c r="J361" s="86"/>
      <c r="K361" s="81"/>
      <c r="L361" s="81"/>
      <c r="M361" s="81"/>
      <c r="N361" s="81"/>
      <c r="O361" s="81"/>
      <c r="P361" s="81"/>
      <c r="Q361" s="81"/>
      <c r="R361" s="81"/>
    </row>
    <row r="362" spans="6:18" x14ac:dyDescent="0.25">
      <c r="F362" s="84"/>
      <c r="G362" s="84"/>
      <c r="J362" s="86"/>
      <c r="K362" s="81"/>
      <c r="L362" s="81"/>
      <c r="M362" s="81"/>
      <c r="N362" s="81"/>
      <c r="O362" s="81"/>
      <c r="P362" s="81"/>
      <c r="Q362" s="81"/>
      <c r="R362" s="81"/>
    </row>
    <row r="363" spans="6:18" x14ac:dyDescent="0.25">
      <c r="F363" s="84"/>
      <c r="G363" s="84"/>
      <c r="J363" s="86"/>
      <c r="K363" s="81"/>
      <c r="L363" s="81"/>
      <c r="M363" s="81"/>
      <c r="N363" s="81"/>
      <c r="O363" s="81"/>
      <c r="P363" s="81"/>
      <c r="Q363" s="81"/>
      <c r="R363" s="81"/>
    </row>
    <row r="364" spans="6:18" x14ac:dyDescent="0.25">
      <c r="F364" s="84"/>
      <c r="G364" s="84"/>
      <c r="J364" s="86"/>
      <c r="K364" s="81"/>
      <c r="L364" s="81"/>
      <c r="M364" s="81"/>
      <c r="N364" s="81"/>
      <c r="O364" s="81"/>
      <c r="P364" s="81"/>
      <c r="Q364" s="81"/>
      <c r="R364" s="81"/>
    </row>
    <row r="365" spans="6:18" x14ac:dyDescent="0.25">
      <c r="F365" s="84"/>
      <c r="G365" s="84"/>
      <c r="J365" s="86"/>
      <c r="K365" s="81"/>
      <c r="L365" s="81"/>
      <c r="M365" s="81"/>
      <c r="N365" s="81"/>
      <c r="O365" s="81"/>
      <c r="P365" s="81"/>
      <c r="Q365" s="81"/>
      <c r="R365" s="81"/>
    </row>
    <row r="366" spans="6:18" x14ac:dyDescent="0.25">
      <c r="F366" s="84"/>
      <c r="G366" s="84"/>
      <c r="J366" s="86"/>
      <c r="K366" s="81"/>
      <c r="L366" s="81"/>
      <c r="M366" s="81"/>
      <c r="N366" s="81"/>
      <c r="O366" s="81"/>
      <c r="P366" s="81"/>
      <c r="Q366" s="81"/>
      <c r="R366" s="81"/>
    </row>
    <row r="367" spans="6:18" x14ac:dyDescent="0.25">
      <c r="F367" s="84"/>
      <c r="G367" s="84"/>
      <c r="J367" s="86"/>
      <c r="K367" s="81"/>
      <c r="L367" s="81"/>
      <c r="M367" s="81"/>
      <c r="N367" s="81"/>
      <c r="O367" s="81"/>
      <c r="P367" s="81"/>
      <c r="Q367" s="81"/>
      <c r="R367" s="81"/>
    </row>
    <row r="368" spans="6:18" x14ac:dyDescent="0.25">
      <c r="F368" s="84"/>
      <c r="G368" s="84"/>
      <c r="J368" s="86"/>
      <c r="K368" s="81"/>
      <c r="L368" s="81"/>
      <c r="M368" s="81"/>
      <c r="N368" s="81"/>
      <c r="O368" s="81"/>
      <c r="P368" s="81"/>
      <c r="Q368" s="81"/>
      <c r="R368" s="81"/>
    </row>
    <row r="369" spans="6:18" x14ac:dyDescent="0.25">
      <c r="F369" s="84"/>
      <c r="G369" s="84"/>
      <c r="J369" s="86"/>
      <c r="K369" s="81"/>
      <c r="L369" s="81"/>
      <c r="M369" s="81"/>
      <c r="N369" s="81"/>
      <c r="O369" s="81"/>
      <c r="P369" s="81"/>
      <c r="Q369" s="81"/>
      <c r="R369" s="81"/>
    </row>
    <row r="370" spans="6:18" x14ac:dyDescent="0.25">
      <c r="F370" s="84"/>
      <c r="G370" s="84"/>
      <c r="J370" s="86"/>
      <c r="K370" s="81"/>
      <c r="L370" s="81"/>
      <c r="M370" s="81"/>
      <c r="N370" s="81"/>
      <c r="O370" s="81"/>
      <c r="P370" s="81"/>
      <c r="Q370" s="81"/>
      <c r="R370" s="81"/>
    </row>
    <row r="371" spans="6:18" x14ac:dyDescent="0.25">
      <c r="F371" s="84"/>
      <c r="G371" s="84"/>
      <c r="J371" s="86"/>
      <c r="K371" s="81"/>
      <c r="L371" s="81"/>
      <c r="M371" s="81"/>
      <c r="N371" s="81"/>
      <c r="O371" s="81"/>
      <c r="P371" s="81"/>
      <c r="Q371" s="81"/>
      <c r="R371" s="81"/>
    </row>
    <row r="372" spans="6:18" x14ac:dyDescent="0.25">
      <c r="F372" s="84"/>
      <c r="G372" s="84"/>
      <c r="J372" s="86"/>
      <c r="K372" s="81"/>
      <c r="L372" s="81"/>
      <c r="M372" s="81"/>
      <c r="N372" s="81"/>
      <c r="O372" s="81"/>
      <c r="P372" s="81"/>
      <c r="Q372" s="81"/>
      <c r="R372" s="81"/>
    </row>
    <row r="373" spans="6:18" x14ac:dyDescent="0.25">
      <c r="F373" s="84"/>
      <c r="G373" s="84"/>
      <c r="J373" s="86"/>
      <c r="K373" s="81"/>
      <c r="L373" s="81"/>
      <c r="M373" s="81"/>
      <c r="N373" s="81"/>
      <c r="O373" s="81"/>
      <c r="P373" s="81"/>
      <c r="Q373" s="81"/>
      <c r="R373" s="81"/>
    </row>
    <row r="374" spans="6:18" x14ac:dyDescent="0.25">
      <c r="F374" s="84"/>
      <c r="G374" s="84"/>
      <c r="J374" s="86"/>
      <c r="K374" s="81"/>
      <c r="L374" s="81"/>
      <c r="M374" s="81"/>
      <c r="N374" s="81"/>
      <c r="O374" s="81"/>
      <c r="P374" s="81"/>
      <c r="Q374" s="81"/>
      <c r="R374" s="81"/>
    </row>
    <row r="375" spans="6:18" x14ac:dyDescent="0.25">
      <c r="F375" s="84"/>
      <c r="G375" s="84"/>
      <c r="J375" s="86"/>
      <c r="K375" s="81"/>
      <c r="L375" s="81"/>
      <c r="M375" s="81"/>
      <c r="N375" s="81"/>
      <c r="O375" s="81"/>
      <c r="P375" s="81"/>
      <c r="Q375" s="81"/>
      <c r="R375" s="81"/>
    </row>
    <row r="376" spans="6:18" x14ac:dyDescent="0.25">
      <c r="F376" s="84"/>
      <c r="G376" s="84"/>
      <c r="J376" s="86"/>
      <c r="K376" s="81"/>
      <c r="L376" s="81"/>
      <c r="M376" s="81"/>
      <c r="N376" s="81"/>
      <c r="O376" s="81"/>
      <c r="P376" s="81"/>
      <c r="Q376" s="81"/>
      <c r="R376" s="81"/>
    </row>
    <row r="377" spans="6:18" x14ac:dyDescent="0.25">
      <c r="F377" s="84"/>
      <c r="G377" s="84"/>
      <c r="J377" s="86"/>
      <c r="K377" s="81"/>
      <c r="L377" s="81"/>
      <c r="M377" s="81"/>
      <c r="N377" s="81"/>
      <c r="O377" s="81"/>
      <c r="P377" s="81"/>
      <c r="Q377" s="81"/>
      <c r="R377" s="81"/>
    </row>
    <row r="378" spans="6:18" x14ac:dyDescent="0.25">
      <c r="F378" s="84"/>
      <c r="G378" s="84"/>
      <c r="J378" s="86"/>
      <c r="K378" s="81"/>
      <c r="L378" s="81"/>
      <c r="M378" s="81"/>
      <c r="N378" s="81"/>
      <c r="O378" s="81"/>
      <c r="P378" s="81"/>
      <c r="Q378" s="81"/>
      <c r="R378" s="81"/>
    </row>
    <row r="379" spans="6:18" x14ac:dyDescent="0.25">
      <c r="F379" s="84"/>
      <c r="G379" s="84"/>
      <c r="J379" s="86"/>
      <c r="K379" s="81"/>
      <c r="L379" s="81"/>
      <c r="M379" s="81"/>
      <c r="N379" s="81"/>
      <c r="O379" s="81"/>
      <c r="P379" s="81"/>
      <c r="Q379" s="81"/>
      <c r="R379" s="81"/>
    </row>
    <row r="380" spans="6:18" x14ac:dyDescent="0.25">
      <c r="F380" s="84"/>
      <c r="G380" s="84"/>
      <c r="J380" s="86"/>
      <c r="K380" s="81"/>
      <c r="L380" s="81"/>
      <c r="M380" s="81"/>
      <c r="N380" s="81"/>
      <c r="O380" s="81"/>
      <c r="P380" s="81"/>
      <c r="Q380" s="81"/>
      <c r="R380" s="81"/>
    </row>
    <row r="381" spans="6:18" x14ac:dyDescent="0.25">
      <c r="F381" s="84"/>
      <c r="G381" s="84"/>
      <c r="J381" s="86"/>
      <c r="K381" s="81"/>
      <c r="L381" s="81"/>
      <c r="M381" s="81"/>
      <c r="N381" s="81"/>
      <c r="O381" s="81"/>
      <c r="P381" s="81"/>
      <c r="Q381" s="81"/>
      <c r="R381" s="81"/>
    </row>
    <row r="382" spans="6:18" x14ac:dyDescent="0.25">
      <c r="F382" s="84"/>
      <c r="G382" s="84"/>
      <c r="J382" s="86"/>
      <c r="K382" s="81"/>
      <c r="L382" s="81"/>
      <c r="M382" s="81"/>
      <c r="N382" s="81"/>
      <c r="O382" s="81"/>
      <c r="P382" s="81"/>
      <c r="Q382" s="81"/>
      <c r="R382" s="81"/>
    </row>
    <row r="383" spans="6:18" x14ac:dyDescent="0.25">
      <c r="F383" s="84"/>
      <c r="G383" s="84"/>
      <c r="J383" s="86"/>
      <c r="K383" s="81"/>
      <c r="L383" s="81"/>
      <c r="M383" s="81"/>
      <c r="N383" s="81"/>
      <c r="O383" s="81"/>
      <c r="P383" s="81"/>
      <c r="Q383" s="81"/>
      <c r="R383" s="81"/>
    </row>
    <row r="384" spans="6:18" x14ac:dyDescent="0.25">
      <c r="F384" s="84"/>
      <c r="G384" s="84"/>
      <c r="J384" s="86"/>
      <c r="K384" s="81"/>
      <c r="L384" s="81"/>
      <c r="M384" s="81"/>
      <c r="N384" s="81"/>
      <c r="O384" s="81"/>
      <c r="P384" s="81"/>
      <c r="Q384" s="81"/>
      <c r="R384" s="81"/>
    </row>
    <row r="385" spans="6:18" x14ac:dyDescent="0.25">
      <c r="F385" s="84"/>
      <c r="G385" s="84"/>
      <c r="J385" s="86"/>
      <c r="K385" s="81"/>
      <c r="L385" s="81"/>
      <c r="M385" s="81"/>
      <c r="N385" s="81"/>
      <c r="O385" s="81"/>
      <c r="P385" s="81"/>
      <c r="Q385" s="81"/>
      <c r="R385" s="81"/>
    </row>
    <row r="386" spans="6:18" x14ac:dyDescent="0.25">
      <c r="F386" s="84"/>
      <c r="G386" s="84"/>
      <c r="J386" s="86"/>
      <c r="K386" s="81"/>
      <c r="L386" s="81"/>
      <c r="M386" s="81"/>
      <c r="N386" s="81"/>
      <c r="O386" s="81"/>
      <c r="P386" s="81"/>
      <c r="Q386" s="81"/>
      <c r="R386" s="81"/>
    </row>
    <row r="387" spans="6:18" x14ac:dyDescent="0.25">
      <c r="J387" s="86"/>
      <c r="K387" s="81"/>
      <c r="L387" s="81"/>
      <c r="M387" s="81"/>
      <c r="N387" s="81"/>
      <c r="O387" s="81"/>
      <c r="P387" s="81"/>
      <c r="Q387" s="81"/>
      <c r="R387" s="81"/>
    </row>
    <row r="388" spans="6:18" x14ac:dyDescent="0.25">
      <c r="J388" s="86"/>
      <c r="K388" s="81"/>
      <c r="L388" s="81"/>
      <c r="M388" s="81"/>
      <c r="N388" s="81"/>
      <c r="O388" s="81"/>
      <c r="P388" s="81"/>
      <c r="Q388" s="81"/>
      <c r="R388" s="81"/>
    </row>
    <row r="389" spans="6:18" x14ac:dyDescent="0.25">
      <c r="J389" s="86"/>
      <c r="K389" s="81"/>
      <c r="L389" s="81"/>
      <c r="M389" s="81"/>
      <c r="N389" s="81"/>
      <c r="O389" s="81"/>
      <c r="P389" s="81"/>
      <c r="Q389" s="81"/>
      <c r="R389" s="81"/>
    </row>
    <row r="390" spans="6:18" x14ac:dyDescent="0.25">
      <c r="J390" s="86"/>
      <c r="K390" s="81"/>
      <c r="L390" s="81"/>
      <c r="M390" s="81"/>
      <c r="N390" s="81"/>
      <c r="O390" s="81"/>
      <c r="P390" s="81"/>
      <c r="Q390" s="81"/>
      <c r="R390" s="81"/>
    </row>
    <row r="391" spans="6:18" x14ac:dyDescent="0.25">
      <c r="J391" s="86"/>
      <c r="K391" s="81"/>
      <c r="L391" s="81"/>
      <c r="M391" s="81"/>
      <c r="N391" s="81"/>
      <c r="O391" s="81"/>
      <c r="P391" s="81"/>
      <c r="Q391" s="81"/>
      <c r="R391" s="81"/>
    </row>
    <row r="392" spans="6:18" x14ac:dyDescent="0.25">
      <c r="J392" s="86"/>
      <c r="K392" s="81"/>
      <c r="L392" s="81"/>
      <c r="M392" s="81"/>
      <c r="N392" s="81"/>
      <c r="O392" s="81"/>
      <c r="P392" s="81"/>
      <c r="Q392" s="81"/>
      <c r="R392" s="81"/>
    </row>
    <row r="393" spans="6:18" x14ac:dyDescent="0.25">
      <c r="J393" s="86"/>
      <c r="K393" s="81"/>
      <c r="L393" s="81"/>
      <c r="M393" s="81"/>
      <c r="N393" s="81"/>
      <c r="O393" s="81"/>
      <c r="P393" s="81"/>
      <c r="Q393" s="81"/>
      <c r="R393" s="81"/>
    </row>
    <row r="394" spans="6:18" x14ac:dyDescent="0.25">
      <c r="J394" s="86"/>
      <c r="K394" s="81"/>
      <c r="L394" s="81"/>
      <c r="M394" s="81"/>
      <c r="N394" s="81"/>
      <c r="O394" s="81"/>
      <c r="P394" s="81"/>
      <c r="Q394" s="81"/>
      <c r="R394" s="81"/>
    </row>
    <row r="395" spans="6:18" x14ac:dyDescent="0.25">
      <c r="J395" s="86"/>
      <c r="K395" s="81"/>
      <c r="L395" s="81"/>
      <c r="M395" s="81"/>
      <c r="N395" s="81"/>
      <c r="O395" s="81"/>
      <c r="P395" s="81"/>
      <c r="Q395" s="81"/>
      <c r="R395" s="81"/>
    </row>
    <row r="396" spans="6:18" x14ac:dyDescent="0.25">
      <c r="J396" s="86"/>
      <c r="K396" s="81"/>
      <c r="L396" s="81"/>
      <c r="M396" s="81"/>
      <c r="N396" s="81"/>
      <c r="O396" s="81"/>
      <c r="P396" s="81"/>
      <c r="Q396" s="81"/>
      <c r="R396" s="81"/>
    </row>
    <row r="397" spans="6:18" x14ac:dyDescent="0.25">
      <c r="J397" s="86"/>
      <c r="K397" s="81"/>
      <c r="L397" s="81"/>
      <c r="M397" s="81"/>
      <c r="N397" s="81"/>
      <c r="O397" s="81"/>
      <c r="P397" s="81"/>
      <c r="Q397" s="81"/>
      <c r="R397" s="81"/>
    </row>
    <row r="398" spans="6:18" x14ac:dyDescent="0.25">
      <c r="J398" s="86"/>
      <c r="K398" s="81"/>
      <c r="L398" s="81"/>
      <c r="M398" s="81"/>
      <c r="N398" s="81"/>
      <c r="O398" s="81"/>
      <c r="P398" s="81"/>
      <c r="Q398" s="81"/>
      <c r="R398" s="81"/>
    </row>
    <row r="399" spans="6:18" x14ac:dyDescent="0.25">
      <c r="J399" s="86"/>
      <c r="K399" s="81"/>
      <c r="L399" s="81"/>
      <c r="M399" s="81"/>
      <c r="N399" s="81"/>
      <c r="O399" s="81"/>
      <c r="P399" s="81"/>
      <c r="Q399" s="81"/>
      <c r="R399" s="81"/>
    </row>
    <row r="400" spans="6:18" x14ac:dyDescent="0.25">
      <c r="J400" s="86"/>
      <c r="K400" s="81"/>
      <c r="L400" s="81"/>
      <c r="M400" s="81"/>
      <c r="N400" s="81"/>
      <c r="O400" s="81"/>
      <c r="P400" s="81"/>
      <c r="Q400" s="81"/>
      <c r="R400" s="81"/>
    </row>
    <row r="401" spans="10:18" x14ac:dyDescent="0.25">
      <c r="J401" s="86"/>
      <c r="K401" s="81"/>
      <c r="L401" s="81"/>
      <c r="M401" s="81"/>
      <c r="N401" s="81"/>
      <c r="O401" s="81"/>
      <c r="P401" s="81"/>
      <c r="Q401" s="81"/>
      <c r="R401" s="81"/>
    </row>
    <row r="402" spans="10:18" x14ac:dyDescent="0.25">
      <c r="J402" s="86"/>
      <c r="K402" s="81"/>
      <c r="L402" s="81"/>
      <c r="M402" s="81"/>
      <c r="N402" s="81"/>
      <c r="O402" s="81"/>
      <c r="P402" s="81"/>
      <c r="Q402" s="81"/>
      <c r="R402" s="81"/>
    </row>
    <row r="403" spans="10:18" x14ac:dyDescent="0.25">
      <c r="J403" s="86"/>
      <c r="K403" s="81"/>
      <c r="L403" s="81"/>
      <c r="M403" s="81"/>
      <c r="N403" s="81"/>
      <c r="O403" s="81"/>
      <c r="P403" s="81"/>
      <c r="Q403" s="81"/>
      <c r="R403" s="81"/>
    </row>
    <row r="404" spans="10:18" x14ac:dyDescent="0.25">
      <c r="J404" s="86"/>
      <c r="K404" s="81"/>
      <c r="L404" s="81"/>
      <c r="M404" s="81"/>
      <c r="N404" s="81"/>
      <c r="O404" s="81"/>
      <c r="P404" s="81"/>
      <c r="Q404" s="81"/>
      <c r="R404" s="81"/>
    </row>
    <row r="405" spans="10:18" x14ac:dyDescent="0.25">
      <c r="J405" s="86"/>
      <c r="K405" s="81"/>
      <c r="L405" s="81"/>
      <c r="M405" s="81"/>
      <c r="N405" s="81"/>
      <c r="O405" s="81"/>
      <c r="P405" s="81"/>
      <c r="Q405" s="81"/>
      <c r="R405" s="81"/>
    </row>
    <row r="406" spans="10:18" x14ac:dyDescent="0.25">
      <c r="J406" s="86"/>
      <c r="K406" s="81"/>
      <c r="L406" s="81"/>
      <c r="M406" s="81"/>
      <c r="N406" s="81"/>
      <c r="O406" s="81"/>
      <c r="P406" s="81"/>
      <c r="Q406" s="81"/>
      <c r="R406" s="81"/>
    </row>
    <row r="407" spans="10:18" x14ac:dyDescent="0.25">
      <c r="J407" s="86"/>
      <c r="K407" s="81"/>
      <c r="L407" s="81"/>
      <c r="M407" s="81"/>
      <c r="N407" s="81"/>
      <c r="O407" s="81"/>
      <c r="P407" s="81"/>
      <c r="Q407" s="81"/>
      <c r="R407" s="81"/>
    </row>
    <row r="408" spans="10:18" x14ac:dyDescent="0.25">
      <c r="J408" s="86"/>
      <c r="K408" s="81"/>
      <c r="L408" s="81"/>
      <c r="M408" s="81"/>
      <c r="N408" s="81"/>
      <c r="O408" s="81"/>
      <c r="P408" s="81"/>
      <c r="Q408" s="81"/>
      <c r="R408" s="81"/>
    </row>
    <row r="409" spans="10:18" x14ac:dyDescent="0.25">
      <c r="J409" s="86"/>
      <c r="K409" s="81"/>
      <c r="L409" s="81"/>
      <c r="M409" s="81"/>
      <c r="N409" s="81"/>
      <c r="O409" s="81"/>
      <c r="P409" s="81"/>
      <c r="Q409" s="81"/>
      <c r="R409" s="81"/>
    </row>
    <row r="410" spans="10:18" x14ac:dyDescent="0.25">
      <c r="J410" s="86"/>
      <c r="K410" s="81"/>
      <c r="L410" s="81"/>
      <c r="M410" s="81"/>
      <c r="N410" s="81"/>
      <c r="O410" s="81"/>
      <c r="P410" s="81"/>
      <c r="Q410" s="81"/>
      <c r="R410" s="81"/>
    </row>
    <row r="411" spans="10:18" x14ac:dyDescent="0.25">
      <c r="J411" s="86"/>
      <c r="K411" s="81"/>
      <c r="L411" s="81"/>
      <c r="M411" s="81"/>
      <c r="N411" s="81"/>
      <c r="O411" s="81"/>
      <c r="P411" s="81"/>
      <c r="Q411" s="81"/>
      <c r="R411" s="81"/>
    </row>
    <row r="412" spans="10:18" x14ac:dyDescent="0.25">
      <c r="J412" s="86"/>
      <c r="K412" s="81"/>
      <c r="L412" s="81"/>
      <c r="M412" s="81"/>
      <c r="N412" s="81"/>
      <c r="O412" s="81"/>
      <c r="P412" s="81"/>
      <c r="Q412" s="81"/>
      <c r="R412" s="81"/>
    </row>
    <row r="413" spans="10:18" x14ac:dyDescent="0.25">
      <c r="J413" s="86"/>
      <c r="K413" s="81"/>
      <c r="L413" s="81"/>
      <c r="M413" s="81"/>
      <c r="N413" s="81"/>
      <c r="O413" s="81"/>
      <c r="P413" s="81"/>
      <c r="Q413" s="81"/>
      <c r="R413" s="81"/>
    </row>
    <row r="414" spans="10:18" x14ac:dyDescent="0.25">
      <c r="J414" s="86"/>
      <c r="K414" s="81"/>
      <c r="L414" s="81"/>
      <c r="M414" s="81"/>
      <c r="N414" s="81"/>
      <c r="O414" s="81"/>
      <c r="P414" s="81"/>
      <c r="Q414" s="81"/>
      <c r="R414" s="81"/>
    </row>
    <row r="415" spans="10:18" x14ac:dyDescent="0.25">
      <c r="J415" s="86"/>
      <c r="K415" s="81"/>
      <c r="L415" s="81"/>
      <c r="M415" s="81"/>
      <c r="N415" s="81"/>
      <c r="O415" s="81"/>
      <c r="P415" s="81"/>
      <c r="Q415" s="81"/>
      <c r="R415" s="81"/>
    </row>
    <row r="416" spans="10:18" x14ac:dyDescent="0.25">
      <c r="J416" s="86"/>
      <c r="K416" s="81"/>
      <c r="L416" s="81"/>
      <c r="M416" s="81"/>
      <c r="N416" s="81"/>
      <c r="O416" s="81"/>
      <c r="P416" s="81"/>
      <c r="Q416" s="81"/>
      <c r="R416" s="81"/>
    </row>
    <row r="417" spans="10:18" x14ac:dyDescent="0.25">
      <c r="J417" s="86"/>
      <c r="K417" s="81"/>
      <c r="L417" s="81"/>
      <c r="M417" s="81"/>
      <c r="N417" s="81"/>
      <c r="O417" s="81"/>
      <c r="P417" s="81"/>
      <c r="Q417" s="81"/>
      <c r="R417" s="81"/>
    </row>
    <row r="418" spans="10:18" x14ac:dyDescent="0.25">
      <c r="J418" s="86"/>
      <c r="K418" s="81"/>
      <c r="L418" s="81"/>
      <c r="M418" s="81"/>
      <c r="N418" s="81"/>
      <c r="O418" s="81"/>
      <c r="P418" s="81"/>
      <c r="Q418" s="81"/>
      <c r="R418" s="81"/>
    </row>
    <row r="419" spans="10:18" x14ac:dyDescent="0.25">
      <c r="J419" s="86"/>
      <c r="K419" s="81"/>
      <c r="L419" s="81"/>
      <c r="M419" s="81"/>
      <c r="N419" s="81"/>
      <c r="O419" s="81"/>
      <c r="P419" s="81"/>
      <c r="Q419" s="81"/>
      <c r="R419" s="81"/>
    </row>
    <row r="420" spans="10:18" x14ac:dyDescent="0.25">
      <c r="J420" s="86"/>
      <c r="K420" s="81"/>
      <c r="L420" s="81"/>
      <c r="M420" s="81"/>
      <c r="N420" s="81"/>
      <c r="O420" s="81"/>
      <c r="P420" s="81"/>
      <c r="Q420" s="81"/>
      <c r="R420" s="81"/>
    </row>
    <row r="421" spans="10:18" x14ac:dyDescent="0.25">
      <c r="J421" s="86"/>
      <c r="K421" s="81"/>
      <c r="L421" s="81"/>
      <c r="M421" s="81"/>
      <c r="N421" s="81"/>
      <c r="O421" s="81"/>
      <c r="P421" s="81"/>
      <c r="Q421" s="81"/>
      <c r="R421" s="81"/>
    </row>
    <row r="422" spans="10:18" x14ac:dyDescent="0.25">
      <c r="J422" s="86"/>
      <c r="K422" s="81"/>
      <c r="L422" s="81"/>
      <c r="M422" s="81"/>
      <c r="N422" s="81"/>
      <c r="O422" s="81"/>
      <c r="P422" s="81"/>
      <c r="Q422" s="81"/>
      <c r="R422" s="81"/>
    </row>
    <row r="423" spans="10:18" x14ac:dyDescent="0.25">
      <c r="J423" s="86"/>
      <c r="K423" s="81"/>
      <c r="L423" s="81"/>
      <c r="M423" s="81"/>
      <c r="N423" s="81"/>
      <c r="O423" s="81"/>
      <c r="P423" s="81"/>
      <c r="Q423" s="81"/>
      <c r="R423" s="81"/>
    </row>
    <row r="424" spans="10:18" x14ac:dyDescent="0.25">
      <c r="J424" s="86"/>
      <c r="K424" s="81"/>
      <c r="L424" s="81"/>
      <c r="M424" s="81"/>
      <c r="N424" s="81"/>
      <c r="O424" s="81"/>
      <c r="P424" s="81"/>
      <c r="Q424" s="81"/>
      <c r="R424" s="81"/>
    </row>
    <row r="425" spans="10:18" x14ac:dyDescent="0.25">
      <c r="J425" s="86"/>
      <c r="K425" s="81"/>
      <c r="L425" s="81"/>
      <c r="M425" s="81"/>
      <c r="N425" s="81"/>
      <c r="O425" s="81"/>
      <c r="P425" s="81"/>
      <c r="Q425" s="81"/>
      <c r="R425" s="81"/>
    </row>
    <row r="426" spans="10:18" x14ac:dyDescent="0.25">
      <c r="J426" s="86"/>
      <c r="K426" s="81"/>
      <c r="L426" s="81"/>
      <c r="M426" s="81"/>
      <c r="N426" s="81"/>
      <c r="O426" s="81"/>
      <c r="P426" s="81"/>
      <c r="Q426" s="81"/>
      <c r="R426" s="81"/>
    </row>
    <row r="427" spans="10:18" x14ac:dyDescent="0.25">
      <c r="J427" s="86"/>
      <c r="K427" s="81"/>
      <c r="L427" s="81"/>
      <c r="M427" s="81"/>
      <c r="N427" s="81"/>
      <c r="O427" s="81"/>
      <c r="P427" s="81"/>
      <c r="Q427" s="81"/>
      <c r="R427" s="81"/>
    </row>
    <row r="428" spans="10:18" x14ac:dyDescent="0.25">
      <c r="J428" s="86"/>
      <c r="K428" s="81"/>
      <c r="L428" s="81"/>
      <c r="M428" s="81"/>
      <c r="N428" s="81"/>
      <c r="O428" s="81"/>
      <c r="P428" s="81"/>
      <c r="Q428" s="81"/>
      <c r="R428" s="81"/>
    </row>
    <row r="429" spans="10:18" x14ac:dyDescent="0.25">
      <c r="J429" s="86"/>
      <c r="K429" s="81"/>
      <c r="L429" s="81"/>
      <c r="M429" s="81"/>
      <c r="N429" s="81"/>
      <c r="O429" s="81"/>
      <c r="P429" s="81"/>
      <c r="Q429" s="81"/>
      <c r="R429" s="81"/>
    </row>
    <row r="430" spans="10:18" x14ac:dyDescent="0.25">
      <c r="J430" s="86"/>
      <c r="K430" s="81"/>
      <c r="L430" s="81"/>
      <c r="M430" s="81"/>
      <c r="N430" s="81"/>
      <c r="O430" s="81"/>
      <c r="P430" s="81"/>
      <c r="Q430" s="81"/>
      <c r="R430" s="81"/>
    </row>
    <row r="431" spans="10:18" x14ac:dyDescent="0.25">
      <c r="J431" s="86"/>
      <c r="K431" s="81"/>
      <c r="L431" s="81"/>
      <c r="M431" s="81"/>
      <c r="N431" s="81"/>
      <c r="O431" s="81"/>
      <c r="P431" s="81"/>
      <c r="Q431" s="81"/>
      <c r="R431" s="81"/>
    </row>
    <row r="432" spans="10:18" x14ac:dyDescent="0.25">
      <c r="J432" s="86"/>
      <c r="K432" s="81"/>
      <c r="L432" s="81"/>
      <c r="M432" s="81"/>
      <c r="N432" s="81"/>
      <c r="O432" s="81"/>
      <c r="P432" s="81"/>
      <c r="Q432" s="81"/>
      <c r="R432" s="81"/>
    </row>
    <row r="433" spans="10:18" x14ac:dyDescent="0.25">
      <c r="J433" s="86"/>
      <c r="K433" s="81"/>
      <c r="L433" s="81"/>
      <c r="M433" s="81"/>
      <c r="N433" s="81"/>
      <c r="O433" s="81"/>
      <c r="P433" s="81"/>
      <c r="Q433" s="81"/>
      <c r="R433" s="81"/>
    </row>
    <row r="434" spans="10:18" x14ac:dyDescent="0.25">
      <c r="J434" s="86"/>
      <c r="K434" s="81"/>
      <c r="L434" s="81"/>
      <c r="M434" s="81"/>
      <c r="N434" s="81"/>
      <c r="O434" s="81"/>
      <c r="P434" s="81"/>
      <c r="Q434" s="81"/>
      <c r="R434" s="81"/>
    </row>
    <row r="435" spans="10:18" x14ac:dyDescent="0.25">
      <c r="J435" s="86"/>
      <c r="K435" s="81"/>
      <c r="L435" s="81"/>
      <c r="M435" s="81"/>
      <c r="N435" s="81"/>
      <c r="O435" s="81"/>
      <c r="P435" s="81"/>
      <c r="Q435" s="81"/>
      <c r="R435" s="81"/>
    </row>
    <row r="436" spans="10:18" x14ac:dyDescent="0.25">
      <c r="J436" s="86"/>
      <c r="K436" s="81"/>
      <c r="L436" s="81"/>
      <c r="M436" s="81"/>
      <c r="N436" s="81"/>
      <c r="O436" s="81"/>
      <c r="P436" s="81"/>
      <c r="Q436" s="81"/>
      <c r="R436" s="81"/>
    </row>
    <row r="437" spans="10:18" x14ac:dyDescent="0.25">
      <c r="J437" s="86"/>
      <c r="K437" s="81"/>
      <c r="L437" s="81"/>
      <c r="M437" s="81"/>
      <c r="N437" s="81"/>
      <c r="O437" s="81"/>
      <c r="P437" s="81"/>
      <c r="Q437" s="81"/>
      <c r="R437" s="81"/>
    </row>
    <row r="438" spans="10:18" x14ac:dyDescent="0.25">
      <c r="J438" s="86"/>
      <c r="K438" s="81"/>
      <c r="L438" s="81"/>
      <c r="M438" s="81"/>
      <c r="N438" s="81"/>
      <c r="O438" s="81"/>
      <c r="P438" s="81"/>
      <c r="Q438" s="81"/>
      <c r="R438" s="81"/>
    </row>
    <row r="439" spans="10:18" x14ac:dyDescent="0.25">
      <c r="J439" s="86"/>
      <c r="K439" s="81"/>
      <c r="L439" s="81"/>
      <c r="M439" s="81"/>
      <c r="N439" s="81"/>
      <c r="O439" s="81"/>
      <c r="P439" s="81"/>
      <c r="Q439" s="81"/>
      <c r="R439" s="81"/>
    </row>
    <row r="440" spans="10:18" x14ac:dyDescent="0.25">
      <c r="J440" s="86"/>
      <c r="K440" s="81"/>
      <c r="L440" s="81"/>
      <c r="M440" s="81"/>
      <c r="N440" s="81"/>
      <c r="O440" s="81"/>
      <c r="P440" s="81"/>
      <c r="Q440" s="81"/>
      <c r="R440" s="81"/>
    </row>
    <row r="441" spans="10:18" x14ac:dyDescent="0.25">
      <c r="J441" s="86"/>
      <c r="K441" s="81"/>
      <c r="L441" s="81"/>
      <c r="M441" s="81"/>
      <c r="N441" s="81"/>
      <c r="O441" s="81"/>
      <c r="P441" s="81"/>
      <c r="Q441" s="81"/>
      <c r="R441" s="81"/>
    </row>
    <row r="442" spans="10:18" x14ac:dyDescent="0.25">
      <c r="J442" s="86"/>
      <c r="K442" s="81"/>
      <c r="L442" s="81"/>
      <c r="M442" s="81"/>
      <c r="N442" s="81"/>
      <c r="O442" s="81"/>
      <c r="P442" s="81"/>
      <c r="Q442" s="81"/>
      <c r="R442" s="81"/>
    </row>
    <row r="443" spans="10:18" x14ac:dyDescent="0.25">
      <c r="J443" s="86"/>
      <c r="K443" s="81"/>
      <c r="L443" s="81"/>
      <c r="M443" s="81"/>
      <c r="N443" s="81"/>
      <c r="O443" s="81"/>
      <c r="P443" s="81"/>
      <c r="Q443" s="81"/>
      <c r="R443" s="81"/>
    </row>
    <row r="444" spans="10:18" x14ac:dyDescent="0.25">
      <c r="J444" s="86"/>
      <c r="K444" s="81"/>
      <c r="L444" s="81"/>
      <c r="M444" s="81"/>
      <c r="N444" s="81"/>
      <c r="O444" s="81"/>
      <c r="P444" s="81"/>
      <c r="Q444" s="81"/>
      <c r="R444" s="81"/>
    </row>
    <row r="445" spans="10:18" x14ac:dyDescent="0.25">
      <c r="J445" s="86"/>
      <c r="K445" s="81"/>
      <c r="L445" s="81"/>
      <c r="M445" s="81"/>
      <c r="N445" s="81"/>
      <c r="O445" s="81"/>
      <c r="P445" s="81"/>
      <c r="Q445" s="81"/>
      <c r="R445" s="81"/>
    </row>
    <row r="446" spans="10:18" x14ac:dyDescent="0.25">
      <c r="J446" s="86"/>
      <c r="K446" s="81"/>
      <c r="L446" s="81"/>
      <c r="M446" s="81"/>
      <c r="N446" s="81"/>
      <c r="O446" s="81"/>
      <c r="P446" s="81"/>
      <c r="Q446" s="81"/>
      <c r="R446" s="81"/>
    </row>
    <row r="447" spans="10:18" x14ac:dyDescent="0.25">
      <c r="J447" s="86"/>
      <c r="K447" s="81"/>
      <c r="L447" s="81"/>
      <c r="M447" s="81"/>
      <c r="N447" s="81"/>
      <c r="O447" s="81"/>
      <c r="P447" s="81"/>
      <c r="Q447" s="81"/>
      <c r="R447" s="81"/>
    </row>
    <row r="448" spans="10:18" x14ac:dyDescent="0.25">
      <c r="J448" s="86"/>
      <c r="K448" s="81"/>
      <c r="L448" s="81"/>
      <c r="M448" s="81"/>
      <c r="N448" s="81"/>
      <c r="O448" s="81"/>
      <c r="P448" s="81"/>
      <c r="Q448" s="81"/>
      <c r="R448" s="81"/>
    </row>
    <row r="449" spans="10:18" x14ac:dyDescent="0.25">
      <c r="J449" s="86"/>
      <c r="K449" s="81"/>
      <c r="L449" s="81"/>
      <c r="M449" s="81"/>
      <c r="N449" s="81"/>
      <c r="O449" s="81"/>
      <c r="P449" s="81"/>
      <c r="Q449" s="81"/>
      <c r="R449" s="81"/>
    </row>
    <row r="450" spans="10:18" x14ac:dyDescent="0.25">
      <c r="J450" s="86"/>
      <c r="K450" s="81"/>
      <c r="L450" s="81"/>
      <c r="M450" s="81"/>
      <c r="N450" s="81"/>
      <c r="O450" s="81"/>
      <c r="P450" s="81"/>
      <c r="Q450" s="81"/>
      <c r="R450" s="81"/>
    </row>
    <row r="451" spans="10:18" x14ac:dyDescent="0.25">
      <c r="J451" s="86"/>
      <c r="K451" s="81"/>
      <c r="L451" s="81"/>
      <c r="M451" s="81"/>
      <c r="N451" s="81"/>
      <c r="O451" s="81"/>
      <c r="P451" s="81"/>
      <c r="Q451" s="81"/>
      <c r="R451" s="81"/>
    </row>
    <row r="452" spans="10:18" x14ac:dyDescent="0.25">
      <c r="J452" s="86"/>
      <c r="K452" s="81"/>
      <c r="L452" s="81"/>
      <c r="M452" s="81"/>
      <c r="N452" s="81"/>
      <c r="O452" s="81"/>
      <c r="P452" s="81"/>
      <c r="Q452" s="81"/>
      <c r="R452" s="81"/>
    </row>
    <row r="453" spans="10:18" x14ac:dyDescent="0.25">
      <c r="J453" s="86"/>
      <c r="K453" s="81"/>
      <c r="L453" s="81"/>
      <c r="M453" s="81"/>
      <c r="N453" s="81"/>
      <c r="O453" s="81"/>
      <c r="P453" s="81"/>
      <c r="Q453" s="81"/>
      <c r="R453" s="81"/>
    </row>
    <row r="454" spans="10:18" x14ac:dyDescent="0.25">
      <c r="J454" s="86"/>
      <c r="K454" s="81"/>
      <c r="L454" s="81"/>
      <c r="M454" s="81"/>
      <c r="N454" s="81"/>
      <c r="O454" s="81"/>
      <c r="P454" s="81"/>
      <c r="Q454" s="81"/>
      <c r="R454" s="81"/>
    </row>
    <row r="455" spans="10:18" x14ac:dyDescent="0.25">
      <c r="J455" s="86"/>
      <c r="K455" s="81"/>
      <c r="L455" s="81"/>
      <c r="M455" s="81"/>
      <c r="N455" s="81"/>
      <c r="O455" s="81"/>
      <c r="P455" s="81"/>
      <c r="Q455" s="81"/>
      <c r="R455" s="81"/>
    </row>
    <row r="456" spans="10:18" x14ac:dyDescent="0.25">
      <c r="J456" s="86"/>
      <c r="K456" s="81"/>
      <c r="L456" s="81"/>
      <c r="M456" s="81"/>
      <c r="N456" s="81"/>
      <c r="O456" s="81"/>
      <c r="P456" s="81"/>
      <c r="Q456" s="81"/>
      <c r="R456" s="81"/>
    </row>
    <row r="457" spans="10:18" x14ac:dyDescent="0.25">
      <c r="J457" s="86"/>
      <c r="K457" s="81"/>
      <c r="L457" s="81"/>
      <c r="M457" s="81"/>
      <c r="N457" s="81"/>
      <c r="O457" s="81"/>
      <c r="P457" s="81"/>
      <c r="Q457" s="81"/>
      <c r="R457" s="81"/>
    </row>
    <row r="458" spans="10:18" x14ac:dyDescent="0.25">
      <c r="J458" s="86"/>
      <c r="K458" s="81"/>
      <c r="L458" s="81"/>
      <c r="M458" s="81"/>
      <c r="N458" s="81"/>
      <c r="O458" s="81"/>
      <c r="P458" s="81"/>
      <c r="Q458" s="81"/>
      <c r="R458" s="81"/>
    </row>
    <row r="459" spans="10:18" x14ac:dyDescent="0.25">
      <c r="J459" s="86"/>
      <c r="K459" s="81"/>
      <c r="L459" s="81"/>
      <c r="M459" s="81"/>
      <c r="N459" s="81"/>
      <c r="O459" s="81"/>
      <c r="P459" s="81"/>
      <c r="Q459" s="81"/>
      <c r="R459" s="81"/>
    </row>
    <row r="460" spans="10:18" x14ac:dyDescent="0.25">
      <c r="J460" s="86"/>
      <c r="K460" s="81"/>
      <c r="L460" s="81"/>
      <c r="M460" s="81"/>
      <c r="N460" s="81"/>
      <c r="O460" s="81"/>
      <c r="P460" s="81"/>
      <c r="Q460" s="81"/>
      <c r="R460" s="81"/>
    </row>
    <row r="461" spans="10:18" x14ac:dyDescent="0.25">
      <c r="J461" s="86"/>
      <c r="K461" s="81"/>
      <c r="L461" s="81"/>
      <c r="M461" s="81"/>
      <c r="N461" s="81"/>
      <c r="O461" s="81"/>
      <c r="P461" s="81"/>
      <c r="Q461" s="81"/>
      <c r="R461" s="81"/>
    </row>
    <row r="462" spans="10:18" x14ac:dyDescent="0.25">
      <c r="J462" s="86"/>
      <c r="K462" s="81"/>
      <c r="L462" s="81"/>
      <c r="M462" s="81"/>
      <c r="N462" s="81"/>
      <c r="O462" s="81"/>
      <c r="P462" s="81"/>
      <c r="Q462" s="81"/>
      <c r="R462" s="81"/>
    </row>
    <row r="463" spans="10:18" x14ac:dyDescent="0.25">
      <c r="J463" s="86"/>
      <c r="K463" s="81"/>
      <c r="L463" s="81"/>
      <c r="M463" s="81"/>
      <c r="N463" s="81"/>
      <c r="O463" s="81"/>
      <c r="P463" s="81"/>
      <c r="Q463" s="81"/>
      <c r="R463" s="81"/>
    </row>
    <row r="464" spans="10:18" x14ac:dyDescent="0.25">
      <c r="J464" s="86"/>
      <c r="K464" s="81"/>
      <c r="L464" s="81"/>
      <c r="M464" s="81"/>
      <c r="N464" s="81"/>
      <c r="O464" s="81"/>
      <c r="P464" s="81"/>
      <c r="Q464" s="81"/>
      <c r="R464" s="81"/>
    </row>
    <row r="465" spans="10:18" x14ac:dyDescent="0.25">
      <c r="J465" s="86"/>
      <c r="K465" s="81"/>
      <c r="L465" s="81"/>
      <c r="M465" s="81"/>
      <c r="N465" s="81"/>
      <c r="O465" s="81"/>
      <c r="P465" s="81"/>
      <c r="Q465" s="81"/>
      <c r="R465" s="81"/>
    </row>
    <row r="466" spans="10:18" x14ac:dyDescent="0.25">
      <c r="J466" s="86"/>
      <c r="K466" s="81"/>
      <c r="L466" s="81"/>
      <c r="M466" s="81"/>
      <c r="N466" s="81"/>
      <c r="O466" s="81"/>
      <c r="P466" s="81"/>
      <c r="Q466" s="81"/>
      <c r="R466" s="81"/>
    </row>
    <row r="467" spans="10:18" x14ac:dyDescent="0.25">
      <c r="J467" s="86"/>
      <c r="K467" s="81"/>
      <c r="L467" s="81"/>
      <c r="M467" s="81"/>
      <c r="N467" s="81"/>
      <c r="O467" s="81"/>
      <c r="P467" s="81"/>
      <c r="Q467" s="81"/>
      <c r="R467" s="81"/>
    </row>
    <row r="468" spans="10:18" x14ac:dyDescent="0.25">
      <c r="J468" s="86"/>
      <c r="K468" s="81"/>
      <c r="L468" s="81"/>
      <c r="M468" s="81"/>
      <c r="N468" s="81"/>
      <c r="O468" s="81"/>
      <c r="P468" s="81"/>
      <c r="Q468" s="81"/>
      <c r="R468" s="81"/>
    </row>
    <row r="469" spans="10:18" x14ac:dyDescent="0.25">
      <c r="J469" s="86"/>
      <c r="K469" s="81"/>
      <c r="L469" s="81"/>
      <c r="M469" s="81"/>
      <c r="N469" s="81"/>
      <c r="O469" s="81"/>
      <c r="P469" s="81"/>
      <c r="Q469" s="81"/>
      <c r="R469" s="81"/>
    </row>
    <row r="470" spans="10:18" x14ac:dyDescent="0.25">
      <c r="J470" s="86"/>
      <c r="K470" s="81"/>
      <c r="L470" s="81"/>
      <c r="M470" s="81"/>
      <c r="N470" s="81"/>
      <c r="O470" s="81"/>
      <c r="P470" s="81"/>
      <c r="Q470" s="81"/>
      <c r="R470" s="81"/>
    </row>
    <row r="471" spans="10:18" x14ac:dyDescent="0.25">
      <c r="J471" s="86"/>
      <c r="K471" s="81"/>
      <c r="L471" s="81"/>
      <c r="M471" s="81"/>
      <c r="N471" s="81"/>
      <c r="O471" s="81"/>
      <c r="P471" s="81"/>
      <c r="Q471" s="81"/>
      <c r="R471" s="81"/>
    </row>
    <row r="472" spans="10:18" x14ac:dyDescent="0.25">
      <c r="J472" s="86"/>
      <c r="K472" s="81"/>
      <c r="L472" s="81"/>
      <c r="M472" s="81"/>
      <c r="N472" s="81"/>
      <c r="O472" s="81"/>
      <c r="P472" s="81"/>
      <c r="Q472" s="81"/>
      <c r="R472" s="81"/>
    </row>
    <row r="473" spans="10:18" x14ac:dyDescent="0.25">
      <c r="J473" s="86"/>
      <c r="K473" s="81"/>
      <c r="L473" s="81"/>
      <c r="M473" s="81"/>
      <c r="N473" s="81"/>
      <c r="O473" s="81"/>
      <c r="P473" s="81"/>
      <c r="Q473" s="81"/>
      <c r="R473" s="81"/>
    </row>
    <row r="474" spans="10:18" x14ac:dyDescent="0.25">
      <c r="J474" s="86"/>
      <c r="K474" s="81"/>
      <c r="L474" s="81"/>
      <c r="M474" s="81"/>
      <c r="N474" s="81"/>
      <c r="O474" s="81"/>
      <c r="P474" s="81"/>
      <c r="Q474" s="81"/>
      <c r="R474" s="81"/>
    </row>
    <row r="475" spans="10:18" x14ac:dyDescent="0.25">
      <c r="J475" s="86"/>
      <c r="K475" s="81"/>
      <c r="L475" s="81"/>
      <c r="M475" s="81"/>
      <c r="N475" s="81"/>
      <c r="O475" s="81"/>
      <c r="P475" s="81"/>
      <c r="Q475" s="81"/>
      <c r="R475" s="81"/>
    </row>
    <row r="476" spans="10:18" x14ac:dyDescent="0.25">
      <c r="J476" s="86"/>
      <c r="K476" s="81"/>
      <c r="L476" s="81"/>
      <c r="M476" s="81"/>
      <c r="N476" s="81"/>
      <c r="O476" s="81"/>
      <c r="P476" s="81"/>
      <c r="Q476" s="81"/>
      <c r="R476" s="81"/>
    </row>
    <row r="477" spans="10:18" x14ac:dyDescent="0.25">
      <c r="J477" s="86"/>
      <c r="K477" s="81"/>
      <c r="L477" s="81"/>
      <c r="M477" s="81"/>
      <c r="N477" s="81"/>
      <c r="O477" s="81"/>
      <c r="P477" s="81"/>
      <c r="Q477" s="81"/>
      <c r="R477" s="81"/>
    </row>
    <row r="478" spans="10:18" x14ac:dyDescent="0.25">
      <c r="J478" s="86"/>
      <c r="K478" s="81"/>
      <c r="L478" s="81"/>
      <c r="M478" s="81"/>
      <c r="N478" s="81"/>
      <c r="O478" s="81"/>
      <c r="P478" s="81"/>
      <c r="Q478" s="81"/>
      <c r="R478" s="81"/>
    </row>
    <row r="479" spans="10:18" x14ac:dyDescent="0.25">
      <c r="J479" s="86"/>
      <c r="K479" s="81"/>
      <c r="L479" s="81"/>
      <c r="M479" s="81"/>
      <c r="N479" s="81"/>
      <c r="O479" s="81"/>
      <c r="P479" s="81"/>
      <c r="Q479" s="81"/>
      <c r="R479" s="81"/>
    </row>
    <row r="480" spans="10:18" x14ac:dyDescent="0.25">
      <c r="J480" s="86"/>
      <c r="K480" s="81"/>
      <c r="L480" s="81"/>
      <c r="M480" s="81"/>
      <c r="N480" s="81"/>
      <c r="O480" s="81"/>
      <c r="P480" s="81"/>
      <c r="Q480" s="81"/>
      <c r="R480" s="81"/>
    </row>
    <row r="481" spans="10:18" x14ac:dyDescent="0.25">
      <c r="J481" s="86"/>
      <c r="K481" s="81"/>
      <c r="L481" s="81"/>
      <c r="M481" s="81"/>
      <c r="N481" s="81"/>
      <c r="O481" s="81"/>
      <c r="P481" s="81"/>
      <c r="Q481" s="81"/>
      <c r="R481" s="81"/>
    </row>
    <row r="482" spans="10:18" x14ac:dyDescent="0.25">
      <c r="J482" s="86"/>
      <c r="K482" s="81"/>
      <c r="L482" s="81"/>
      <c r="M482" s="81"/>
      <c r="N482" s="81"/>
      <c r="O482" s="81"/>
      <c r="P482" s="81"/>
      <c r="Q482" s="81"/>
      <c r="R482" s="81"/>
    </row>
    <row r="483" spans="10:18" x14ac:dyDescent="0.25">
      <c r="J483" s="86"/>
      <c r="K483" s="81"/>
      <c r="L483" s="81"/>
      <c r="M483" s="81"/>
      <c r="N483" s="81"/>
      <c r="O483" s="81"/>
      <c r="P483" s="81"/>
      <c r="Q483" s="81"/>
      <c r="R483" s="81"/>
    </row>
    <row r="484" spans="10:18" x14ac:dyDescent="0.25">
      <c r="J484" s="86"/>
      <c r="K484" s="81"/>
      <c r="L484" s="81"/>
      <c r="M484" s="81"/>
      <c r="N484" s="81"/>
      <c r="O484" s="81"/>
      <c r="P484" s="81"/>
      <c r="Q484" s="81"/>
      <c r="R484" s="81"/>
    </row>
    <row r="485" spans="10:18" x14ac:dyDescent="0.25">
      <c r="J485" s="86"/>
      <c r="K485" s="81"/>
      <c r="L485" s="81"/>
      <c r="M485" s="81"/>
      <c r="N485" s="81"/>
      <c r="O485" s="81"/>
      <c r="P485" s="81"/>
      <c r="Q485" s="81"/>
      <c r="R485" s="81"/>
    </row>
    <row r="486" spans="10:18" x14ac:dyDescent="0.25">
      <c r="J486" s="86"/>
      <c r="K486" s="81"/>
      <c r="L486" s="81"/>
      <c r="M486" s="81"/>
      <c r="N486" s="81"/>
      <c r="O486" s="81"/>
      <c r="P486" s="81"/>
      <c r="Q486" s="81"/>
      <c r="R486" s="81"/>
    </row>
    <row r="487" spans="10:18" x14ac:dyDescent="0.25">
      <c r="J487" s="86"/>
      <c r="K487" s="81"/>
      <c r="L487" s="81"/>
      <c r="M487" s="81"/>
      <c r="N487" s="81"/>
      <c r="O487" s="81"/>
      <c r="P487" s="81"/>
      <c r="Q487" s="81"/>
      <c r="R487" s="81"/>
    </row>
    <row r="488" spans="10:18" x14ac:dyDescent="0.25">
      <c r="J488" s="86"/>
      <c r="K488" s="81"/>
      <c r="L488" s="81"/>
      <c r="M488" s="81"/>
      <c r="N488" s="81"/>
      <c r="O488" s="81"/>
      <c r="P488" s="81"/>
      <c r="Q488" s="81"/>
      <c r="R488" s="81"/>
    </row>
    <row r="489" spans="10:18" x14ac:dyDescent="0.25">
      <c r="J489" s="86"/>
      <c r="K489" s="81"/>
      <c r="L489" s="81"/>
      <c r="M489" s="81"/>
      <c r="N489" s="81"/>
      <c r="O489" s="81"/>
      <c r="P489" s="81"/>
      <c r="Q489" s="81"/>
      <c r="R489" s="81"/>
    </row>
    <row r="490" spans="10:18" x14ac:dyDescent="0.25">
      <c r="J490" s="86"/>
      <c r="K490" s="81"/>
      <c r="L490" s="81"/>
      <c r="M490" s="81"/>
      <c r="N490" s="81"/>
      <c r="O490" s="81"/>
      <c r="P490" s="81"/>
      <c r="Q490" s="81"/>
      <c r="R490" s="81"/>
    </row>
    <row r="491" spans="10:18" x14ac:dyDescent="0.25">
      <c r="J491" s="86"/>
      <c r="K491" s="81"/>
      <c r="L491" s="81"/>
      <c r="M491" s="81"/>
      <c r="N491" s="81"/>
      <c r="O491" s="81"/>
      <c r="P491" s="81"/>
      <c r="Q491" s="81"/>
      <c r="R491" s="81"/>
    </row>
    <row r="492" spans="10:18" x14ac:dyDescent="0.25">
      <c r="J492" s="86"/>
      <c r="K492" s="81"/>
      <c r="L492" s="81"/>
      <c r="M492" s="81"/>
      <c r="N492" s="81"/>
      <c r="O492" s="81"/>
      <c r="P492" s="81"/>
      <c r="Q492" s="81"/>
      <c r="R492" s="81"/>
    </row>
    <row r="493" spans="10:18" x14ac:dyDescent="0.25">
      <c r="J493" s="86"/>
      <c r="K493" s="81"/>
      <c r="L493" s="81"/>
      <c r="M493" s="81"/>
      <c r="N493" s="81"/>
      <c r="O493" s="81"/>
      <c r="P493" s="81"/>
      <c r="Q493" s="81"/>
      <c r="R493" s="81"/>
    </row>
    <row r="494" spans="10:18" x14ac:dyDescent="0.25">
      <c r="J494" s="86"/>
      <c r="K494" s="81"/>
      <c r="L494" s="81"/>
      <c r="M494" s="81"/>
      <c r="N494" s="81"/>
      <c r="O494" s="81"/>
      <c r="P494" s="81"/>
      <c r="Q494" s="81"/>
      <c r="R494" s="81"/>
    </row>
    <row r="495" spans="10:18" x14ac:dyDescent="0.25">
      <c r="J495" s="86"/>
      <c r="K495" s="81"/>
      <c r="L495" s="81"/>
      <c r="M495" s="81"/>
      <c r="N495" s="81"/>
      <c r="O495" s="81"/>
      <c r="P495" s="81"/>
      <c r="Q495" s="81"/>
      <c r="R495" s="81"/>
    </row>
    <row r="496" spans="10:18" x14ac:dyDescent="0.25">
      <c r="J496" s="86"/>
      <c r="K496" s="81"/>
      <c r="L496" s="81"/>
      <c r="M496" s="81"/>
      <c r="N496" s="81"/>
      <c r="O496" s="81"/>
      <c r="P496" s="81"/>
      <c r="Q496" s="81"/>
      <c r="R496" s="81"/>
    </row>
    <row r="497" spans="10:18" x14ac:dyDescent="0.25">
      <c r="J497" s="86"/>
      <c r="K497" s="81"/>
      <c r="L497" s="81"/>
      <c r="M497" s="81"/>
      <c r="N497" s="81"/>
      <c r="O497" s="81"/>
      <c r="P497" s="81"/>
      <c r="Q497" s="81"/>
      <c r="R497" s="81"/>
    </row>
    <row r="498" spans="10:18" x14ac:dyDescent="0.25">
      <c r="J498" s="86"/>
      <c r="K498" s="81"/>
      <c r="L498" s="81"/>
      <c r="M498" s="81"/>
      <c r="N498" s="81"/>
      <c r="O498" s="81"/>
      <c r="P498" s="81"/>
      <c r="Q498" s="81"/>
      <c r="R498" s="81"/>
    </row>
    <row r="499" spans="10:18" x14ac:dyDescent="0.25">
      <c r="J499" s="86"/>
      <c r="K499" s="81"/>
      <c r="L499" s="81"/>
      <c r="M499" s="81"/>
      <c r="N499" s="81"/>
      <c r="O499" s="81"/>
      <c r="P499" s="81"/>
      <c r="Q499" s="81"/>
      <c r="R499" s="81"/>
    </row>
    <row r="500" spans="10:18" x14ac:dyDescent="0.25">
      <c r="J500" s="86"/>
      <c r="K500" s="81"/>
      <c r="L500" s="81"/>
      <c r="M500" s="81"/>
      <c r="N500" s="81"/>
      <c r="O500" s="81"/>
      <c r="P500" s="81"/>
      <c r="Q500" s="81"/>
      <c r="R500" s="81"/>
    </row>
    <row r="501" spans="10:18" x14ac:dyDescent="0.25">
      <c r="J501" s="86"/>
      <c r="K501" s="81"/>
      <c r="L501" s="81"/>
      <c r="M501" s="81"/>
      <c r="N501" s="81"/>
      <c r="O501" s="81"/>
      <c r="P501" s="81"/>
      <c r="Q501" s="81"/>
      <c r="R501" s="81"/>
    </row>
    <row r="502" spans="10:18" x14ac:dyDescent="0.25">
      <c r="J502" s="86"/>
      <c r="K502" s="81"/>
      <c r="L502" s="81"/>
      <c r="M502" s="81"/>
      <c r="N502" s="81"/>
      <c r="O502" s="81"/>
      <c r="P502" s="81"/>
      <c r="Q502" s="81"/>
      <c r="R502" s="81"/>
    </row>
    <row r="503" spans="10:18" x14ac:dyDescent="0.25">
      <c r="J503" s="86"/>
      <c r="K503" s="81"/>
      <c r="L503" s="81"/>
      <c r="M503" s="81"/>
      <c r="N503" s="81"/>
      <c r="O503" s="81"/>
      <c r="P503" s="81"/>
      <c r="Q503" s="81"/>
      <c r="R503" s="81"/>
    </row>
    <row r="504" spans="10:18" x14ac:dyDescent="0.25">
      <c r="J504" s="86"/>
      <c r="K504" s="81"/>
      <c r="L504" s="81"/>
      <c r="M504" s="81"/>
      <c r="N504" s="81"/>
      <c r="O504" s="81"/>
      <c r="P504" s="81"/>
      <c r="Q504" s="81"/>
      <c r="R504" s="81"/>
    </row>
    <row r="505" spans="10:18" x14ac:dyDescent="0.25">
      <c r="J505" s="86"/>
      <c r="K505" s="81"/>
      <c r="L505" s="81"/>
      <c r="M505" s="81"/>
      <c r="N505" s="81"/>
      <c r="O505" s="81"/>
      <c r="P505" s="81"/>
      <c r="Q505" s="81"/>
      <c r="R505" s="81"/>
    </row>
    <row r="506" spans="10:18" x14ac:dyDescent="0.25">
      <c r="J506" s="86"/>
      <c r="K506" s="81"/>
      <c r="L506" s="81"/>
      <c r="M506" s="81"/>
      <c r="N506" s="81"/>
      <c r="O506" s="81"/>
      <c r="P506" s="81"/>
      <c r="Q506" s="81"/>
      <c r="R506" s="81"/>
    </row>
    <row r="507" spans="10:18" x14ac:dyDescent="0.25">
      <c r="J507" s="86"/>
      <c r="K507" s="81"/>
      <c r="L507" s="81"/>
      <c r="M507" s="81"/>
      <c r="N507" s="81"/>
      <c r="O507" s="81"/>
      <c r="P507" s="81"/>
      <c r="Q507" s="81"/>
      <c r="R507" s="81"/>
    </row>
    <row r="508" spans="10:18" x14ac:dyDescent="0.25">
      <c r="J508" s="86"/>
      <c r="K508" s="81"/>
      <c r="L508" s="81"/>
      <c r="M508" s="81"/>
      <c r="N508" s="81"/>
      <c r="O508" s="81"/>
      <c r="P508" s="81"/>
      <c r="Q508" s="81"/>
      <c r="R508" s="81"/>
    </row>
    <row r="509" spans="10:18" x14ac:dyDescent="0.25">
      <c r="J509" s="86"/>
      <c r="K509" s="81"/>
      <c r="L509" s="81"/>
      <c r="M509" s="81"/>
      <c r="N509" s="81"/>
      <c r="O509" s="81"/>
      <c r="P509" s="81"/>
      <c r="Q509" s="81"/>
      <c r="R509" s="81"/>
    </row>
    <row r="510" spans="10:18" x14ac:dyDescent="0.25">
      <c r="J510" s="86"/>
      <c r="K510" s="81"/>
      <c r="L510" s="81"/>
      <c r="M510" s="81"/>
      <c r="N510" s="81"/>
      <c r="O510" s="81"/>
      <c r="P510" s="81"/>
      <c r="Q510" s="81"/>
      <c r="R510" s="81"/>
    </row>
    <row r="511" spans="10:18" x14ac:dyDescent="0.25">
      <c r="J511" s="86"/>
      <c r="K511" s="81"/>
      <c r="L511" s="81"/>
      <c r="M511" s="81"/>
      <c r="N511" s="81"/>
      <c r="O511" s="81"/>
      <c r="P511" s="81"/>
      <c r="Q511" s="81"/>
      <c r="R511" s="81"/>
    </row>
    <row r="512" spans="10:18" x14ac:dyDescent="0.25">
      <c r="J512" s="86"/>
      <c r="K512" s="81"/>
      <c r="L512" s="81"/>
      <c r="M512" s="81"/>
      <c r="N512" s="81"/>
      <c r="O512" s="81"/>
      <c r="P512" s="81"/>
      <c r="Q512" s="81"/>
      <c r="R512" s="81"/>
    </row>
    <row r="513" spans="10:18" x14ac:dyDescent="0.25">
      <c r="J513" s="86"/>
      <c r="K513" s="81"/>
      <c r="L513" s="81"/>
      <c r="M513" s="81"/>
      <c r="N513" s="81"/>
      <c r="O513" s="81"/>
      <c r="P513" s="81"/>
      <c r="Q513" s="81"/>
      <c r="R513" s="81"/>
    </row>
    <row r="514" spans="10:18" x14ac:dyDescent="0.25">
      <c r="J514" s="86"/>
      <c r="K514" s="81"/>
      <c r="L514" s="81"/>
      <c r="M514" s="81"/>
      <c r="N514" s="81"/>
      <c r="O514" s="81"/>
      <c r="P514" s="81"/>
      <c r="Q514" s="81"/>
      <c r="R514" s="81"/>
    </row>
    <row r="515" spans="10:18" x14ac:dyDescent="0.25">
      <c r="J515" s="86"/>
      <c r="K515" s="81"/>
      <c r="L515" s="81"/>
      <c r="M515" s="81"/>
      <c r="N515" s="81"/>
      <c r="O515" s="81"/>
      <c r="P515" s="81"/>
      <c r="Q515" s="81"/>
      <c r="R515" s="81"/>
    </row>
    <row r="516" spans="10:18" x14ac:dyDescent="0.25">
      <c r="J516" s="86"/>
      <c r="K516" s="81"/>
      <c r="L516" s="81"/>
      <c r="M516" s="81"/>
      <c r="N516" s="81"/>
      <c r="O516" s="81"/>
      <c r="P516" s="81"/>
      <c r="Q516" s="81"/>
      <c r="R516" s="81"/>
    </row>
    <row r="517" spans="10:18" x14ac:dyDescent="0.25">
      <c r="J517" s="86"/>
      <c r="K517" s="81"/>
      <c r="L517" s="81"/>
      <c r="M517" s="81"/>
      <c r="N517" s="81"/>
      <c r="O517" s="81"/>
      <c r="P517" s="81"/>
      <c r="Q517" s="81"/>
      <c r="R517" s="81"/>
    </row>
    <row r="518" spans="10:18" x14ac:dyDescent="0.25">
      <c r="J518" s="86"/>
      <c r="K518" s="81"/>
      <c r="L518" s="81"/>
      <c r="M518" s="81"/>
      <c r="N518" s="81"/>
      <c r="O518" s="81"/>
      <c r="P518" s="81"/>
      <c r="Q518" s="81"/>
      <c r="R518" s="81"/>
    </row>
    <row r="519" spans="10:18" x14ac:dyDescent="0.25">
      <c r="J519" s="86"/>
      <c r="K519" s="81"/>
      <c r="L519" s="81"/>
      <c r="M519" s="81"/>
      <c r="N519" s="81"/>
      <c r="O519" s="81"/>
      <c r="P519" s="81"/>
      <c r="Q519" s="81"/>
      <c r="R519" s="81"/>
    </row>
    <row r="520" spans="10:18" x14ac:dyDescent="0.25">
      <c r="J520" s="86"/>
      <c r="K520" s="81"/>
      <c r="L520" s="81"/>
      <c r="M520" s="81"/>
      <c r="N520" s="81"/>
      <c r="O520" s="81"/>
      <c r="P520" s="81"/>
      <c r="Q520" s="81"/>
      <c r="R520" s="81"/>
    </row>
    <row r="521" spans="10:18" x14ac:dyDescent="0.25">
      <c r="J521" s="86"/>
      <c r="K521" s="81"/>
      <c r="L521" s="81"/>
      <c r="M521" s="81"/>
      <c r="N521" s="81"/>
      <c r="O521" s="81"/>
      <c r="P521" s="81"/>
      <c r="Q521" s="81"/>
      <c r="R521" s="81"/>
    </row>
    <row r="522" spans="10:18" x14ac:dyDescent="0.25">
      <c r="J522" s="86"/>
      <c r="K522" s="81"/>
      <c r="L522" s="81"/>
      <c r="M522" s="81"/>
      <c r="N522" s="81"/>
      <c r="O522" s="81"/>
      <c r="P522" s="81"/>
      <c r="Q522" s="81"/>
      <c r="R522" s="81"/>
    </row>
    <row r="523" spans="10:18" x14ac:dyDescent="0.25">
      <c r="J523" s="86"/>
      <c r="K523" s="81"/>
      <c r="L523" s="81"/>
      <c r="M523" s="81"/>
      <c r="N523" s="81"/>
      <c r="O523" s="81"/>
      <c r="P523" s="81"/>
      <c r="Q523" s="81"/>
      <c r="R523" s="81"/>
    </row>
    <row r="524" spans="10:18" x14ac:dyDescent="0.25">
      <c r="J524" s="86"/>
      <c r="K524" s="81"/>
      <c r="L524" s="81"/>
      <c r="M524" s="81"/>
      <c r="N524" s="81"/>
      <c r="O524" s="81"/>
      <c r="P524" s="81"/>
      <c r="Q524" s="81"/>
      <c r="R524" s="81"/>
    </row>
    <row r="525" spans="10:18" x14ac:dyDescent="0.25">
      <c r="J525" s="86"/>
      <c r="K525" s="81"/>
      <c r="L525" s="81"/>
      <c r="M525" s="81"/>
      <c r="N525" s="81"/>
      <c r="O525" s="81"/>
      <c r="P525" s="81"/>
      <c r="Q525" s="81"/>
      <c r="R525" s="81"/>
    </row>
    <row r="526" spans="10:18" x14ac:dyDescent="0.25">
      <c r="J526" s="86"/>
      <c r="K526" s="81"/>
      <c r="L526" s="81"/>
      <c r="M526" s="81"/>
      <c r="N526" s="81"/>
      <c r="O526" s="81"/>
      <c r="P526" s="81"/>
      <c r="Q526" s="81"/>
      <c r="R526" s="81"/>
    </row>
    <row r="527" spans="10:18" x14ac:dyDescent="0.25">
      <c r="J527" s="86"/>
      <c r="K527" s="81"/>
      <c r="L527" s="81"/>
      <c r="M527" s="81"/>
      <c r="N527" s="81"/>
      <c r="O527" s="81"/>
      <c r="P527" s="81"/>
      <c r="Q527" s="81"/>
      <c r="R527" s="81"/>
    </row>
    <row r="528" spans="10:18" x14ac:dyDescent="0.25">
      <c r="J528" s="86"/>
      <c r="K528" s="81"/>
      <c r="L528" s="81"/>
      <c r="M528" s="81"/>
      <c r="N528" s="81"/>
      <c r="O528" s="81"/>
      <c r="P528" s="81"/>
      <c r="Q528" s="81"/>
      <c r="R528" s="81"/>
    </row>
    <row r="529" spans="10:18" x14ac:dyDescent="0.25">
      <c r="J529" s="86"/>
      <c r="K529" s="81"/>
      <c r="L529" s="81"/>
      <c r="M529" s="81"/>
      <c r="N529" s="81"/>
      <c r="O529" s="81"/>
      <c r="P529" s="81"/>
      <c r="Q529" s="81"/>
      <c r="R529" s="81"/>
    </row>
    <row r="530" spans="10:18" x14ac:dyDescent="0.25">
      <c r="J530" s="86"/>
      <c r="K530" s="81"/>
      <c r="L530" s="81"/>
      <c r="M530" s="81"/>
      <c r="N530" s="81"/>
      <c r="O530" s="81"/>
      <c r="P530" s="81"/>
      <c r="Q530" s="81"/>
      <c r="R530" s="81"/>
    </row>
    <row r="531" spans="10:18" x14ac:dyDescent="0.25">
      <c r="J531" s="86"/>
      <c r="K531" s="81"/>
      <c r="L531" s="81"/>
      <c r="M531" s="81"/>
      <c r="N531" s="81"/>
      <c r="O531" s="81"/>
      <c r="P531" s="81"/>
      <c r="Q531" s="81"/>
      <c r="R531" s="81"/>
    </row>
    <row r="532" spans="10:18" x14ac:dyDescent="0.25">
      <c r="J532" s="86"/>
      <c r="K532" s="81"/>
      <c r="L532" s="81"/>
      <c r="M532" s="81"/>
      <c r="N532" s="81"/>
      <c r="O532" s="81"/>
      <c r="P532" s="81"/>
      <c r="Q532" s="81"/>
      <c r="R532" s="81"/>
    </row>
    <row r="533" spans="10:18" x14ac:dyDescent="0.25">
      <c r="J533" s="86"/>
      <c r="K533" s="81"/>
      <c r="L533" s="81"/>
      <c r="M533" s="81"/>
      <c r="N533" s="81"/>
      <c r="O533" s="81"/>
      <c r="P533" s="81"/>
      <c r="Q533" s="81"/>
      <c r="R533" s="81"/>
    </row>
    <row r="534" spans="10:18" x14ac:dyDescent="0.25">
      <c r="J534" s="86"/>
      <c r="K534" s="81"/>
      <c r="L534" s="81"/>
      <c r="M534" s="81"/>
      <c r="N534" s="81"/>
      <c r="O534" s="81"/>
      <c r="P534" s="81"/>
      <c r="Q534" s="81"/>
      <c r="R534" s="81"/>
    </row>
    <row r="535" spans="10:18" x14ac:dyDescent="0.25">
      <c r="J535" s="86"/>
      <c r="K535" s="81"/>
      <c r="L535" s="81"/>
      <c r="M535" s="81"/>
      <c r="N535" s="81"/>
      <c r="O535" s="81"/>
      <c r="P535" s="81"/>
      <c r="Q535" s="81"/>
      <c r="R535" s="81"/>
    </row>
    <row r="536" spans="10:18" x14ac:dyDescent="0.25">
      <c r="J536" s="86"/>
      <c r="K536" s="81"/>
      <c r="L536" s="81"/>
      <c r="M536" s="81"/>
      <c r="N536" s="81"/>
      <c r="O536" s="81"/>
      <c r="P536" s="81"/>
      <c r="Q536" s="81"/>
      <c r="R536" s="81"/>
    </row>
    <row r="537" spans="10:18" x14ac:dyDescent="0.25">
      <c r="J537" s="86"/>
      <c r="K537" s="81"/>
      <c r="L537" s="81"/>
      <c r="M537" s="81"/>
      <c r="N537" s="81"/>
      <c r="O537" s="81"/>
      <c r="P537" s="81"/>
      <c r="Q537" s="81"/>
      <c r="R537" s="81"/>
    </row>
    <row r="538" spans="10:18" x14ac:dyDescent="0.25">
      <c r="J538" s="86"/>
      <c r="K538" s="81"/>
      <c r="L538" s="81"/>
      <c r="M538" s="81"/>
      <c r="N538" s="81"/>
      <c r="O538" s="81"/>
      <c r="P538" s="81"/>
      <c r="Q538" s="81"/>
      <c r="R538" s="81"/>
    </row>
    <row r="539" spans="10:18" x14ac:dyDescent="0.25">
      <c r="J539" s="86"/>
      <c r="K539" s="81"/>
      <c r="L539" s="81"/>
      <c r="M539" s="81"/>
      <c r="N539" s="81"/>
      <c r="O539" s="81"/>
      <c r="P539" s="81"/>
      <c r="Q539" s="81"/>
      <c r="R539" s="81"/>
    </row>
    <row r="540" spans="10:18" x14ac:dyDescent="0.25">
      <c r="J540" s="86"/>
      <c r="K540" s="81"/>
      <c r="L540" s="81"/>
      <c r="M540" s="81"/>
      <c r="N540" s="81"/>
      <c r="O540" s="81"/>
      <c r="P540" s="81"/>
      <c r="Q540" s="81"/>
      <c r="R540" s="81"/>
    </row>
    <row r="541" spans="10:18" x14ac:dyDescent="0.25">
      <c r="J541" s="86"/>
      <c r="K541" s="81"/>
      <c r="L541" s="81"/>
      <c r="M541" s="81"/>
      <c r="N541" s="81"/>
      <c r="O541" s="81"/>
      <c r="P541" s="81"/>
      <c r="Q541" s="81"/>
      <c r="R541" s="81"/>
    </row>
    <row r="542" spans="10:18" x14ac:dyDescent="0.25">
      <c r="J542" s="86"/>
      <c r="K542" s="81"/>
      <c r="L542" s="81"/>
      <c r="M542" s="81"/>
      <c r="N542" s="81"/>
      <c r="O542" s="81"/>
      <c r="P542" s="81"/>
      <c r="Q542" s="81"/>
      <c r="R542" s="81"/>
    </row>
    <row r="543" spans="10:18" x14ac:dyDescent="0.25">
      <c r="J543" s="86"/>
      <c r="K543" s="81"/>
      <c r="L543" s="81"/>
      <c r="M543" s="81"/>
      <c r="N543" s="81"/>
      <c r="O543" s="81"/>
      <c r="P543" s="81"/>
      <c r="Q543" s="81"/>
      <c r="R543" s="81"/>
    </row>
    <row r="544" spans="10:18" x14ac:dyDescent="0.25">
      <c r="J544" s="86"/>
      <c r="K544" s="81"/>
      <c r="L544" s="81"/>
      <c r="M544" s="81"/>
      <c r="N544" s="81"/>
      <c r="O544" s="81"/>
      <c r="P544" s="81"/>
      <c r="Q544" s="81"/>
      <c r="R544" s="81"/>
    </row>
    <row r="545" spans="10:18" x14ac:dyDescent="0.25">
      <c r="J545" s="86"/>
      <c r="K545" s="81"/>
      <c r="L545" s="81"/>
      <c r="M545" s="81"/>
      <c r="N545" s="81"/>
      <c r="O545" s="81"/>
      <c r="P545" s="81"/>
      <c r="Q545" s="81"/>
      <c r="R545" s="81"/>
    </row>
    <row r="546" spans="10:18" x14ac:dyDescent="0.25">
      <c r="J546" s="86"/>
      <c r="K546" s="81"/>
      <c r="L546" s="81"/>
      <c r="M546" s="81"/>
      <c r="N546" s="81"/>
      <c r="O546" s="81"/>
      <c r="P546" s="81"/>
      <c r="Q546" s="81"/>
      <c r="R546" s="81"/>
    </row>
    <row r="547" spans="10:18" x14ac:dyDescent="0.25">
      <c r="J547" s="86"/>
      <c r="K547" s="81"/>
      <c r="L547" s="81"/>
      <c r="M547" s="81"/>
      <c r="N547" s="81"/>
      <c r="O547" s="81"/>
      <c r="P547" s="81"/>
      <c r="Q547" s="81"/>
      <c r="R547" s="81"/>
    </row>
    <row r="548" spans="10:18" x14ac:dyDescent="0.25">
      <c r="J548" s="86"/>
      <c r="K548" s="81"/>
      <c r="L548" s="81"/>
      <c r="M548" s="81"/>
      <c r="N548" s="81"/>
      <c r="O548" s="81"/>
      <c r="P548" s="81"/>
      <c r="Q548" s="81"/>
      <c r="R548" s="81"/>
    </row>
    <row r="549" spans="10:18" x14ac:dyDescent="0.25">
      <c r="J549" s="86"/>
      <c r="K549" s="81"/>
      <c r="L549" s="81"/>
      <c r="M549" s="81"/>
      <c r="N549" s="81"/>
      <c r="O549" s="81"/>
      <c r="P549" s="81"/>
      <c r="Q549" s="81"/>
      <c r="R549" s="81"/>
    </row>
    <row r="550" spans="10:18" x14ac:dyDescent="0.25">
      <c r="J550" s="86"/>
      <c r="K550" s="81"/>
      <c r="L550" s="81"/>
      <c r="M550" s="81"/>
      <c r="N550" s="81"/>
      <c r="O550" s="81"/>
      <c r="P550" s="81"/>
      <c r="Q550" s="81"/>
      <c r="R550" s="81"/>
    </row>
    <row r="551" spans="10:18" x14ac:dyDescent="0.25">
      <c r="J551" s="86"/>
      <c r="K551" s="81"/>
      <c r="L551" s="81"/>
      <c r="M551" s="81"/>
      <c r="N551" s="81"/>
      <c r="O551" s="81"/>
      <c r="P551" s="81"/>
      <c r="Q551" s="81"/>
      <c r="R551" s="81"/>
    </row>
    <row r="552" spans="10:18" x14ac:dyDescent="0.25">
      <c r="J552" s="86"/>
      <c r="K552" s="81"/>
      <c r="L552" s="81"/>
      <c r="M552" s="81"/>
      <c r="N552" s="81"/>
      <c r="O552" s="81"/>
      <c r="P552" s="81"/>
      <c r="Q552" s="81"/>
      <c r="R552" s="81"/>
    </row>
    <row r="553" spans="10:18" x14ac:dyDescent="0.25">
      <c r="J553" s="86"/>
      <c r="K553" s="81"/>
      <c r="L553" s="81"/>
      <c r="M553" s="81"/>
      <c r="N553" s="81"/>
      <c r="O553" s="81"/>
      <c r="P553" s="81"/>
      <c r="Q553" s="81"/>
      <c r="R553" s="81"/>
    </row>
    <row r="554" spans="10:18" x14ac:dyDescent="0.25">
      <c r="J554" s="86"/>
      <c r="K554" s="81"/>
      <c r="L554" s="81"/>
      <c r="M554" s="81"/>
      <c r="N554" s="81"/>
      <c r="O554" s="81"/>
      <c r="P554" s="81"/>
      <c r="Q554" s="81"/>
      <c r="R554" s="81"/>
    </row>
    <row r="555" spans="10:18" x14ac:dyDescent="0.25">
      <c r="J555" s="86"/>
      <c r="K555" s="81"/>
      <c r="L555" s="81"/>
      <c r="M555" s="81"/>
      <c r="N555" s="81"/>
      <c r="O555" s="81"/>
      <c r="P555" s="81"/>
      <c r="Q555" s="81"/>
      <c r="R555" s="81"/>
    </row>
    <row r="556" spans="10:18" x14ac:dyDescent="0.25">
      <c r="J556" s="86"/>
      <c r="K556" s="81"/>
      <c r="L556" s="81"/>
      <c r="M556" s="81"/>
      <c r="N556" s="81"/>
      <c r="O556" s="81"/>
      <c r="P556" s="81"/>
      <c r="Q556" s="81"/>
      <c r="R556" s="81"/>
    </row>
    <row r="557" spans="10:18" x14ac:dyDescent="0.25">
      <c r="J557" s="86"/>
      <c r="K557" s="81"/>
      <c r="L557" s="81"/>
      <c r="M557" s="81"/>
      <c r="N557" s="81"/>
      <c r="O557" s="81"/>
      <c r="P557" s="81"/>
      <c r="Q557" s="81"/>
      <c r="R557" s="81"/>
    </row>
    <row r="558" spans="10:18" x14ac:dyDescent="0.25">
      <c r="J558" s="86"/>
      <c r="K558" s="81"/>
      <c r="L558" s="81"/>
      <c r="M558" s="81"/>
      <c r="N558" s="81"/>
      <c r="O558" s="81"/>
      <c r="P558" s="81"/>
      <c r="Q558" s="81"/>
      <c r="R558" s="81"/>
    </row>
    <row r="559" spans="10:18" x14ac:dyDescent="0.25">
      <c r="J559" s="86"/>
      <c r="K559" s="81"/>
      <c r="L559" s="81"/>
      <c r="M559" s="81"/>
      <c r="N559" s="81"/>
      <c r="O559" s="81"/>
      <c r="P559" s="81"/>
      <c r="Q559" s="81"/>
      <c r="R559" s="81"/>
    </row>
    <row r="560" spans="10:18" x14ac:dyDescent="0.25">
      <c r="J560" s="86"/>
      <c r="K560" s="81"/>
      <c r="L560" s="81"/>
      <c r="M560" s="81"/>
      <c r="N560" s="81"/>
      <c r="O560" s="81"/>
      <c r="P560" s="81"/>
      <c r="Q560" s="81"/>
      <c r="R560" s="81"/>
    </row>
    <row r="561" spans="10:18" x14ac:dyDescent="0.25">
      <c r="J561" s="86"/>
      <c r="K561" s="81"/>
      <c r="L561" s="81"/>
      <c r="M561" s="81"/>
      <c r="N561" s="81"/>
      <c r="O561" s="81"/>
      <c r="P561" s="81"/>
      <c r="Q561" s="81"/>
      <c r="R561" s="81"/>
    </row>
    <row r="562" spans="10:18" x14ac:dyDescent="0.25">
      <c r="J562" s="86"/>
      <c r="K562" s="81"/>
      <c r="L562" s="81"/>
      <c r="M562" s="81"/>
      <c r="N562" s="81"/>
      <c r="O562" s="81"/>
      <c r="P562" s="81"/>
      <c r="Q562" s="81"/>
      <c r="R562" s="81"/>
    </row>
    <row r="563" spans="10:18" x14ac:dyDescent="0.25">
      <c r="J563" s="86"/>
      <c r="K563" s="81"/>
      <c r="L563" s="81"/>
      <c r="M563" s="81"/>
      <c r="N563" s="81"/>
      <c r="O563" s="81"/>
      <c r="P563" s="81"/>
      <c r="Q563" s="81"/>
      <c r="R563" s="81"/>
    </row>
    <row r="564" spans="10:18" x14ac:dyDescent="0.25">
      <c r="J564" s="86"/>
      <c r="K564" s="81"/>
      <c r="L564" s="81"/>
      <c r="M564" s="81"/>
      <c r="N564" s="81"/>
      <c r="O564" s="81"/>
      <c r="P564" s="81"/>
      <c r="Q564" s="81"/>
      <c r="R564" s="81"/>
    </row>
    <row r="565" spans="10:18" x14ac:dyDescent="0.25">
      <c r="J565" s="86"/>
      <c r="K565" s="81"/>
      <c r="L565" s="81"/>
      <c r="M565" s="81"/>
      <c r="N565" s="81"/>
      <c r="O565" s="81"/>
      <c r="P565" s="81"/>
      <c r="Q565" s="81"/>
      <c r="R565" s="81"/>
    </row>
    <row r="566" spans="10:18" x14ac:dyDescent="0.25">
      <c r="J566" s="86"/>
      <c r="K566" s="81"/>
      <c r="L566" s="81"/>
      <c r="M566" s="81"/>
      <c r="N566" s="81"/>
      <c r="O566" s="81"/>
      <c r="P566" s="81"/>
      <c r="Q566" s="81"/>
      <c r="R566" s="81"/>
    </row>
    <row r="567" spans="10:18" x14ac:dyDescent="0.25">
      <c r="J567" s="86"/>
      <c r="K567" s="81"/>
      <c r="L567" s="81"/>
      <c r="M567" s="81"/>
      <c r="N567" s="81"/>
      <c r="O567" s="81"/>
      <c r="P567" s="81"/>
      <c r="Q567" s="81"/>
      <c r="R567" s="81"/>
    </row>
    <row r="568" spans="10:18" x14ac:dyDescent="0.25">
      <c r="J568" s="86"/>
      <c r="K568" s="81"/>
      <c r="L568" s="81"/>
      <c r="M568" s="81"/>
      <c r="N568" s="81"/>
      <c r="O568" s="81"/>
      <c r="P568" s="81"/>
      <c r="Q568" s="81"/>
      <c r="R568" s="81"/>
    </row>
    <row r="569" spans="10:18" x14ac:dyDescent="0.25">
      <c r="J569" s="86"/>
      <c r="K569" s="81"/>
      <c r="L569" s="81"/>
      <c r="M569" s="81"/>
      <c r="N569" s="81"/>
      <c r="O569" s="81"/>
      <c r="P569" s="81"/>
      <c r="Q569" s="81"/>
      <c r="R569" s="81"/>
    </row>
    <row r="570" spans="10:18" x14ac:dyDescent="0.25">
      <c r="J570" s="86"/>
      <c r="K570" s="81"/>
      <c r="L570" s="81"/>
      <c r="M570" s="81"/>
      <c r="N570" s="81"/>
      <c r="O570" s="81"/>
      <c r="P570" s="81"/>
      <c r="Q570" s="81"/>
      <c r="R570" s="81"/>
    </row>
    <row r="571" spans="10:18" x14ac:dyDescent="0.25">
      <c r="J571" s="86"/>
      <c r="K571" s="81"/>
      <c r="L571" s="81"/>
      <c r="M571" s="81"/>
      <c r="N571" s="81"/>
      <c r="O571" s="81"/>
      <c r="P571" s="81"/>
      <c r="Q571" s="81"/>
      <c r="R571" s="81"/>
    </row>
    <row r="572" spans="10:18" x14ac:dyDescent="0.25">
      <c r="J572" s="86"/>
      <c r="K572" s="81"/>
      <c r="L572" s="81"/>
      <c r="M572" s="81"/>
      <c r="N572" s="81"/>
      <c r="O572" s="81"/>
      <c r="P572" s="81"/>
      <c r="Q572" s="81"/>
      <c r="R572" s="81"/>
    </row>
    <row r="573" spans="10:18" x14ac:dyDescent="0.25">
      <c r="J573" s="86"/>
      <c r="K573" s="81"/>
      <c r="L573" s="81"/>
      <c r="M573" s="81"/>
      <c r="N573" s="81"/>
      <c r="O573" s="81"/>
      <c r="P573" s="81"/>
      <c r="Q573" s="81"/>
      <c r="R573" s="81"/>
    </row>
    <row r="574" spans="10:18" x14ac:dyDescent="0.25">
      <c r="J574" s="86"/>
      <c r="K574" s="81"/>
      <c r="L574" s="81"/>
      <c r="M574" s="81"/>
      <c r="N574" s="81"/>
      <c r="O574" s="81"/>
      <c r="P574" s="81"/>
      <c r="Q574" s="81"/>
      <c r="R574" s="81"/>
    </row>
    <row r="575" spans="10:18" x14ac:dyDescent="0.25">
      <c r="J575" s="86"/>
      <c r="K575" s="81"/>
      <c r="L575" s="81"/>
      <c r="M575" s="81"/>
      <c r="N575" s="81"/>
      <c r="O575" s="81"/>
      <c r="P575" s="81"/>
      <c r="Q575" s="81"/>
      <c r="R575" s="81"/>
    </row>
    <row r="576" spans="10:18" x14ac:dyDescent="0.25">
      <c r="J576" s="86"/>
      <c r="K576" s="81"/>
      <c r="L576" s="81"/>
      <c r="M576" s="81"/>
      <c r="N576" s="81"/>
      <c r="O576" s="81"/>
      <c r="P576" s="81"/>
      <c r="Q576" s="81"/>
      <c r="R576" s="81"/>
    </row>
    <row r="577" spans="10:18" x14ac:dyDescent="0.25">
      <c r="J577" s="86"/>
      <c r="K577" s="81"/>
      <c r="L577" s="81"/>
      <c r="M577" s="81"/>
      <c r="N577" s="81"/>
      <c r="O577" s="81"/>
      <c r="P577" s="81"/>
      <c r="Q577" s="81"/>
      <c r="R577" s="81"/>
    </row>
    <row r="578" spans="10:18" x14ac:dyDescent="0.25">
      <c r="J578" s="86"/>
      <c r="K578" s="81"/>
      <c r="L578" s="81"/>
      <c r="M578" s="81"/>
      <c r="N578" s="81"/>
      <c r="O578" s="81"/>
      <c r="P578" s="81"/>
      <c r="Q578" s="81"/>
      <c r="R578" s="81"/>
    </row>
    <row r="579" spans="10:18" x14ac:dyDescent="0.25">
      <c r="J579" s="86"/>
      <c r="K579" s="81"/>
      <c r="L579" s="81"/>
      <c r="M579" s="81"/>
      <c r="N579" s="81"/>
      <c r="O579" s="81"/>
      <c r="P579" s="81"/>
      <c r="Q579" s="81"/>
      <c r="R579" s="81"/>
    </row>
    <row r="580" spans="10:18" x14ac:dyDescent="0.25">
      <c r="J580" s="86"/>
      <c r="K580" s="81"/>
      <c r="L580" s="81"/>
      <c r="M580" s="81"/>
      <c r="N580" s="81"/>
      <c r="O580" s="81"/>
      <c r="P580" s="81"/>
      <c r="Q580" s="81"/>
      <c r="R580" s="81"/>
    </row>
    <row r="581" spans="10:18" x14ac:dyDescent="0.25">
      <c r="J581" s="86"/>
      <c r="K581" s="81"/>
      <c r="L581" s="81"/>
      <c r="M581" s="81"/>
      <c r="N581" s="81"/>
      <c r="O581" s="81"/>
      <c r="P581" s="81"/>
      <c r="Q581" s="81"/>
      <c r="R581" s="81"/>
    </row>
    <row r="582" spans="10:18" x14ac:dyDescent="0.25">
      <c r="J582" s="86"/>
      <c r="K582" s="81"/>
      <c r="L582" s="81"/>
      <c r="M582" s="81"/>
      <c r="N582" s="81"/>
      <c r="O582" s="81"/>
      <c r="P582" s="81"/>
      <c r="Q582" s="81"/>
      <c r="R582" s="81"/>
    </row>
    <row r="583" spans="10:18" x14ac:dyDescent="0.25">
      <c r="J583" s="86"/>
      <c r="K583" s="81"/>
      <c r="L583" s="81"/>
      <c r="M583" s="81"/>
      <c r="N583" s="81"/>
      <c r="O583" s="81"/>
      <c r="P583" s="81"/>
      <c r="Q583" s="81"/>
      <c r="R583" s="81"/>
    </row>
    <row r="584" spans="10:18" x14ac:dyDescent="0.25">
      <c r="J584" s="86"/>
      <c r="K584" s="81"/>
      <c r="L584" s="81"/>
      <c r="M584" s="81"/>
      <c r="N584" s="81"/>
      <c r="O584" s="81"/>
      <c r="P584" s="81"/>
      <c r="Q584" s="81"/>
      <c r="R584" s="81"/>
    </row>
    <row r="585" spans="10:18" x14ac:dyDescent="0.25">
      <c r="J585" s="86"/>
      <c r="K585" s="81"/>
      <c r="L585" s="81"/>
      <c r="M585" s="81"/>
      <c r="N585" s="81"/>
      <c r="O585" s="81"/>
      <c r="P585" s="81"/>
      <c r="Q585" s="81"/>
      <c r="R585" s="81"/>
    </row>
    <row r="586" spans="10:18" x14ac:dyDescent="0.25">
      <c r="J586" s="86"/>
      <c r="K586" s="81"/>
      <c r="L586" s="81"/>
      <c r="M586" s="81"/>
      <c r="N586" s="81"/>
      <c r="O586" s="81"/>
      <c r="P586" s="81"/>
      <c r="Q586" s="81"/>
      <c r="R586" s="81"/>
    </row>
    <row r="587" spans="10:18" x14ac:dyDescent="0.25">
      <c r="J587" s="86"/>
      <c r="K587" s="81"/>
      <c r="L587" s="81"/>
      <c r="M587" s="81"/>
      <c r="N587" s="81"/>
      <c r="O587" s="81"/>
      <c r="P587" s="81"/>
      <c r="Q587" s="81"/>
      <c r="R587" s="81"/>
    </row>
    <row r="588" spans="10:18" x14ac:dyDescent="0.25">
      <c r="J588" s="86"/>
      <c r="K588" s="81"/>
      <c r="L588" s="81"/>
      <c r="M588" s="81"/>
      <c r="N588" s="81"/>
      <c r="O588" s="81"/>
      <c r="P588" s="81"/>
      <c r="Q588" s="81"/>
      <c r="R588" s="81"/>
    </row>
    <row r="589" spans="10:18" x14ac:dyDescent="0.25">
      <c r="J589" s="86"/>
      <c r="K589" s="81"/>
      <c r="L589" s="81"/>
      <c r="M589" s="81"/>
      <c r="N589" s="81"/>
      <c r="O589" s="81"/>
      <c r="P589" s="81"/>
      <c r="Q589" s="81"/>
      <c r="R589" s="81"/>
    </row>
    <row r="590" spans="10:18" x14ac:dyDescent="0.25">
      <c r="J590" s="86"/>
      <c r="K590" s="81"/>
      <c r="L590" s="81"/>
      <c r="M590" s="81"/>
      <c r="N590" s="81"/>
      <c r="O590" s="81"/>
      <c r="P590" s="81"/>
      <c r="Q590" s="81"/>
      <c r="R590" s="81"/>
    </row>
    <row r="591" spans="10:18" x14ac:dyDescent="0.25">
      <c r="J591" s="86"/>
      <c r="K591" s="81"/>
      <c r="L591" s="81"/>
      <c r="M591" s="81"/>
      <c r="N591" s="81"/>
      <c r="O591" s="81"/>
      <c r="P591" s="81"/>
      <c r="Q591" s="81"/>
      <c r="R591" s="81"/>
    </row>
    <row r="592" spans="10:18" x14ac:dyDescent="0.25">
      <c r="J592" s="86"/>
      <c r="K592" s="81"/>
      <c r="L592" s="81"/>
      <c r="M592" s="81"/>
      <c r="N592" s="81"/>
      <c r="O592" s="81"/>
      <c r="P592" s="81"/>
      <c r="Q592" s="81"/>
      <c r="R592" s="81"/>
    </row>
    <row r="593" spans="10:18" x14ac:dyDescent="0.25">
      <c r="J593" s="86"/>
      <c r="K593" s="81"/>
      <c r="L593" s="81"/>
      <c r="M593" s="81"/>
      <c r="N593" s="81"/>
      <c r="O593" s="81"/>
      <c r="P593" s="81"/>
      <c r="Q593" s="81"/>
      <c r="R593" s="81"/>
    </row>
    <row r="594" spans="10:18" x14ac:dyDescent="0.25">
      <c r="J594" s="86"/>
      <c r="K594" s="81"/>
      <c r="L594" s="81"/>
      <c r="M594" s="81"/>
      <c r="N594" s="81"/>
      <c r="O594" s="81"/>
      <c r="P594" s="81"/>
      <c r="Q594" s="81"/>
      <c r="R594" s="81"/>
    </row>
    <row r="595" spans="10:18" x14ac:dyDescent="0.25">
      <c r="J595" s="86"/>
      <c r="K595" s="81"/>
      <c r="L595" s="81"/>
      <c r="M595" s="81"/>
      <c r="N595" s="81"/>
      <c r="O595" s="81"/>
      <c r="P595" s="81"/>
      <c r="Q595" s="81"/>
      <c r="R595" s="81"/>
    </row>
    <row r="596" spans="10:18" x14ac:dyDescent="0.25">
      <c r="J596" s="86"/>
      <c r="K596" s="81"/>
      <c r="L596" s="81"/>
      <c r="M596" s="81"/>
      <c r="N596" s="81"/>
      <c r="O596" s="81"/>
      <c r="P596" s="81"/>
      <c r="Q596" s="81"/>
      <c r="R596" s="81"/>
    </row>
    <row r="597" spans="10:18" x14ac:dyDescent="0.25">
      <c r="J597" s="86"/>
      <c r="K597" s="81"/>
      <c r="L597" s="81"/>
      <c r="M597" s="81"/>
      <c r="N597" s="81"/>
      <c r="O597" s="81"/>
      <c r="P597" s="81"/>
      <c r="Q597" s="81"/>
      <c r="R597" s="81"/>
    </row>
    <row r="598" spans="10:18" x14ac:dyDescent="0.25">
      <c r="J598" s="86"/>
      <c r="K598" s="81"/>
      <c r="L598" s="81"/>
      <c r="M598" s="81"/>
      <c r="N598" s="81"/>
      <c r="O598" s="81"/>
      <c r="P598" s="81"/>
      <c r="Q598" s="81"/>
      <c r="R598" s="81"/>
    </row>
    <row r="599" spans="10:18" x14ac:dyDescent="0.25">
      <c r="J599" s="86"/>
      <c r="K599" s="81"/>
      <c r="L599" s="81"/>
      <c r="M599" s="81"/>
      <c r="N599" s="81"/>
      <c r="O599" s="81"/>
      <c r="P599" s="81"/>
      <c r="Q599" s="81"/>
      <c r="R599" s="81"/>
    </row>
    <row r="600" spans="10:18" x14ac:dyDescent="0.25">
      <c r="J600" s="86"/>
      <c r="K600" s="81"/>
      <c r="L600" s="81"/>
      <c r="M600" s="81"/>
      <c r="N600" s="81"/>
      <c r="O600" s="81"/>
      <c r="P600" s="81"/>
      <c r="Q600" s="81"/>
      <c r="R600" s="81"/>
    </row>
    <row r="601" spans="10:18" x14ac:dyDescent="0.25">
      <c r="J601" s="86"/>
      <c r="K601" s="81"/>
      <c r="L601" s="81"/>
      <c r="M601" s="81"/>
      <c r="N601" s="81"/>
      <c r="O601" s="81"/>
      <c r="P601" s="81"/>
      <c r="Q601" s="81"/>
      <c r="R601" s="81"/>
    </row>
    <row r="602" spans="10:18" x14ac:dyDescent="0.25">
      <c r="J602" s="86"/>
      <c r="K602" s="81"/>
      <c r="L602" s="81"/>
      <c r="M602" s="81"/>
      <c r="N602" s="81"/>
      <c r="O602" s="81"/>
      <c r="P602" s="81"/>
      <c r="Q602" s="81"/>
      <c r="R602" s="81"/>
    </row>
    <row r="603" spans="10:18" x14ac:dyDescent="0.25">
      <c r="J603" s="86"/>
      <c r="K603" s="81"/>
      <c r="L603" s="81"/>
      <c r="M603" s="81"/>
      <c r="N603" s="81"/>
      <c r="O603" s="81"/>
      <c r="P603" s="81"/>
      <c r="Q603" s="81"/>
      <c r="R603" s="81"/>
    </row>
    <row r="604" spans="10:18" x14ac:dyDescent="0.25">
      <c r="J604" s="86"/>
      <c r="K604" s="81"/>
      <c r="L604" s="81"/>
      <c r="M604" s="81"/>
      <c r="N604" s="81"/>
      <c r="O604" s="81"/>
      <c r="P604" s="81"/>
      <c r="Q604" s="81"/>
      <c r="R604" s="81"/>
    </row>
    <row r="605" spans="10:18" x14ac:dyDescent="0.25">
      <c r="J605" s="86"/>
      <c r="K605" s="81"/>
      <c r="L605" s="81"/>
      <c r="M605" s="81"/>
      <c r="N605" s="81"/>
      <c r="O605" s="81"/>
      <c r="P605" s="81"/>
      <c r="Q605" s="81"/>
      <c r="R605" s="81"/>
    </row>
    <row r="606" spans="10:18" x14ac:dyDescent="0.25">
      <c r="J606" s="86"/>
      <c r="K606" s="81"/>
      <c r="L606" s="81"/>
      <c r="M606" s="81"/>
      <c r="N606" s="81"/>
      <c r="O606" s="81"/>
      <c r="P606" s="81"/>
      <c r="Q606" s="81"/>
      <c r="R606" s="81"/>
    </row>
    <row r="607" spans="10:18" x14ac:dyDescent="0.25">
      <c r="J607" s="86"/>
      <c r="K607" s="81"/>
      <c r="L607" s="81"/>
      <c r="M607" s="81"/>
      <c r="N607" s="81"/>
      <c r="O607" s="81"/>
      <c r="P607" s="81"/>
      <c r="Q607" s="81"/>
      <c r="R607" s="81"/>
    </row>
    <row r="608" spans="10:18" x14ac:dyDescent="0.25">
      <c r="J608" s="86"/>
      <c r="K608" s="81"/>
      <c r="L608" s="81"/>
      <c r="M608" s="81"/>
      <c r="N608" s="81"/>
      <c r="O608" s="81"/>
      <c r="P608" s="81"/>
      <c r="Q608" s="81"/>
      <c r="R608" s="81"/>
    </row>
    <row r="609" spans="10:18" x14ac:dyDescent="0.25">
      <c r="J609" s="86"/>
      <c r="K609" s="81"/>
      <c r="L609" s="81"/>
      <c r="M609" s="81"/>
      <c r="N609" s="81"/>
      <c r="O609" s="81"/>
      <c r="P609" s="81"/>
      <c r="Q609" s="81"/>
      <c r="R609" s="81"/>
    </row>
    <row r="610" spans="10:18" x14ac:dyDescent="0.25">
      <c r="J610" s="86"/>
      <c r="K610" s="81"/>
      <c r="L610" s="81"/>
      <c r="M610" s="81"/>
      <c r="N610" s="81"/>
      <c r="O610" s="81"/>
      <c r="P610" s="81"/>
      <c r="Q610" s="81"/>
      <c r="R610" s="81"/>
    </row>
    <row r="611" spans="10:18" x14ac:dyDescent="0.25">
      <c r="J611" s="86"/>
      <c r="K611" s="81"/>
      <c r="L611" s="81"/>
      <c r="M611" s="81"/>
      <c r="N611" s="81"/>
      <c r="O611" s="81"/>
      <c r="P611" s="81"/>
      <c r="Q611" s="81"/>
      <c r="R611" s="81"/>
    </row>
    <row r="612" spans="10:18" x14ac:dyDescent="0.25">
      <c r="J612" s="86"/>
      <c r="K612" s="81"/>
      <c r="L612" s="81"/>
      <c r="M612" s="81"/>
      <c r="N612" s="81"/>
      <c r="O612" s="81"/>
      <c r="P612" s="81"/>
      <c r="Q612" s="81"/>
      <c r="R612" s="81"/>
    </row>
    <row r="613" spans="10:18" x14ac:dyDescent="0.25">
      <c r="J613" s="86"/>
      <c r="K613" s="81"/>
      <c r="L613" s="81"/>
      <c r="M613" s="81"/>
      <c r="N613" s="81"/>
      <c r="O613" s="81"/>
      <c r="P613" s="81"/>
      <c r="Q613" s="81"/>
      <c r="R613" s="81"/>
    </row>
    <row r="614" spans="10:18" x14ac:dyDescent="0.25">
      <c r="J614" s="86"/>
      <c r="K614" s="81"/>
      <c r="L614" s="81"/>
      <c r="M614" s="81"/>
      <c r="N614" s="81"/>
      <c r="O614" s="81"/>
      <c r="P614" s="81"/>
      <c r="Q614" s="81"/>
      <c r="R614" s="81"/>
    </row>
    <row r="615" spans="10:18" x14ac:dyDescent="0.25">
      <c r="J615" s="86"/>
      <c r="K615" s="81"/>
      <c r="L615" s="81"/>
      <c r="M615" s="81"/>
      <c r="N615" s="81"/>
      <c r="O615" s="81"/>
      <c r="P615" s="81"/>
      <c r="Q615" s="81"/>
      <c r="R615" s="81"/>
    </row>
    <row r="616" spans="10:18" x14ac:dyDescent="0.25">
      <c r="J616" s="86"/>
      <c r="K616" s="81"/>
      <c r="L616" s="81"/>
      <c r="M616" s="81"/>
      <c r="N616" s="81"/>
      <c r="O616" s="81"/>
      <c r="P616" s="81"/>
      <c r="Q616" s="81"/>
      <c r="R616" s="81"/>
    </row>
    <row r="617" spans="10:18" x14ac:dyDescent="0.25">
      <c r="J617" s="86"/>
      <c r="K617" s="81"/>
      <c r="L617" s="81"/>
      <c r="M617" s="81"/>
      <c r="N617" s="81"/>
      <c r="O617" s="81"/>
      <c r="P617" s="81"/>
      <c r="Q617" s="81"/>
      <c r="R617" s="81"/>
    </row>
    <row r="618" spans="10:18" x14ac:dyDescent="0.25">
      <c r="J618" s="86"/>
      <c r="K618" s="81"/>
      <c r="L618" s="81"/>
      <c r="M618" s="81"/>
      <c r="N618" s="81"/>
      <c r="O618" s="81"/>
      <c r="P618" s="81"/>
      <c r="Q618" s="81"/>
      <c r="R618" s="81"/>
    </row>
    <row r="619" spans="10:18" x14ac:dyDescent="0.25">
      <c r="J619" s="86"/>
      <c r="K619" s="81"/>
      <c r="L619" s="81"/>
      <c r="M619" s="81"/>
      <c r="N619" s="81"/>
      <c r="O619" s="81"/>
      <c r="P619" s="81"/>
      <c r="Q619" s="81"/>
      <c r="R619" s="81"/>
    </row>
    <row r="620" spans="10:18" x14ac:dyDescent="0.25">
      <c r="J620" s="86"/>
      <c r="K620" s="81"/>
      <c r="L620" s="81"/>
      <c r="M620" s="81"/>
      <c r="N620" s="81"/>
      <c r="O620" s="81"/>
      <c r="P620" s="81"/>
      <c r="Q620" s="81"/>
      <c r="R620" s="81"/>
    </row>
    <row r="621" spans="10:18" x14ac:dyDescent="0.25">
      <c r="J621" s="86"/>
      <c r="K621" s="81"/>
      <c r="L621" s="81"/>
      <c r="M621" s="81"/>
      <c r="N621" s="81"/>
      <c r="O621" s="81"/>
      <c r="P621" s="81"/>
      <c r="Q621" s="81"/>
      <c r="R621" s="81"/>
    </row>
    <row r="622" spans="10:18" x14ac:dyDescent="0.25">
      <c r="J622" s="86"/>
      <c r="K622" s="81"/>
      <c r="L622" s="81"/>
      <c r="M622" s="81"/>
      <c r="N622" s="81"/>
      <c r="O622" s="81"/>
      <c r="P622" s="81"/>
      <c r="Q622" s="81"/>
      <c r="R622" s="81"/>
    </row>
    <row r="623" spans="10:18" x14ac:dyDescent="0.25">
      <c r="J623" s="86"/>
      <c r="K623" s="81"/>
      <c r="L623" s="81"/>
      <c r="M623" s="81"/>
      <c r="N623" s="81"/>
      <c r="O623" s="81"/>
      <c r="P623" s="81"/>
      <c r="Q623" s="81"/>
      <c r="R623" s="81"/>
    </row>
    <row r="624" spans="10:18" x14ac:dyDescent="0.25">
      <c r="J624" s="86"/>
      <c r="K624" s="81"/>
      <c r="L624" s="81"/>
      <c r="M624" s="81"/>
      <c r="N624" s="81"/>
      <c r="O624" s="81"/>
      <c r="P624" s="81"/>
      <c r="Q624" s="81"/>
      <c r="R624" s="81"/>
    </row>
  </sheetData>
  <sheetProtection password="8719" sheet="1" objects="1" scenarios="1" formatRows="0" selectLockedCells="1" selectUnlockedCells="1"/>
  <dataConsolidate/>
  <mergeCells count="13">
    <mergeCell ref="A1:H4"/>
    <mergeCell ref="B29:B32"/>
    <mergeCell ref="B34:B37"/>
    <mergeCell ref="B24:B27"/>
    <mergeCell ref="B69:B72"/>
    <mergeCell ref="C68:I72"/>
    <mergeCell ref="A68:A72"/>
    <mergeCell ref="B64:B67"/>
    <mergeCell ref="B39:B42"/>
    <mergeCell ref="B59:B62"/>
    <mergeCell ref="B54:B57"/>
    <mergeCell ref="B49:B52"/>
    <mergeCell ref="B44:B47"/>
  </mergeCells>
  <hyperlinks>
    <hyperlink ref="J5" r:id="rId1"/>
  </hyperlinks>
  <pageMargins left="0.7" right="0.7" top="0.75" bottom="0.75" header="0.3" footer="0.3"/>
  <pageSetup paperSize="9" scale="35" fitToHeight="0" orientation="landscape" r:id="rId2"/>
  <drawing r:id="rId3"/>
  <legacyDrawing r:id="rId4"/>
  <controls>
    <mc:AlternateContent xmlns:mc="http://schemas.openxmlformats.org/markup-compatibility/2006">
      <mc:Choice Requires="x14">
        <control shapeId="1035" r:id="rId5" name="CheckBox1">
          <controlPr defaultSize="0" autoLine="0" autoPict="0" linkedCell="'CheckBox Links Only'!A4" r:id="rId6">
            <anchor>
              <from>
                <xdr:col>1</xdr:col>
                <xdr:colOff>1466850</xdr:colOff>
                <xdr:row>3</xdr:row>
                <xdr:rowOff>57150</xdr:rowOff>
              </from>
              <to>
                <xdr:col>4</xdr:col>
                <xdr:colOff>438150</xdr:colOff>
                <xdr:row>3</xdr:row>
                <xdr:rowOff>333375</xdr:rowOff>
              </to>
            </anchor>
          </controlPr>
        </control>
      </mc:Choice>
      <mc:Fallback>
        <control shapeId="1035" r:id="rId5" name="CheckBox1"/>
      </mc:Fallback>
    </mc:AlternateContent>
    <mc:AlternateContent xmlns:mc="http://schemas.openxmlformats.org/markup-compatibility/2006">
      <mc:Choice Requires="x14">
        <control shapeId="1036" r:id="rId7" name="CheckBox5">
          <controlPr defaultSize="0" autoLine="0" autoPict="0" linkedCell="'CheckBox Links Only'!A1" r:id="rId8">
            <anchor>
              <from>
                <xdr:col>1</xdr:col>
                <xdr:colOff>1457325</xdr:colOff>
                <xdr:row>0</xdr:row>
                <xdr:rowOff>0</xdr:rowOff>
              </from>
              <to>
                <xdr:col>4</xdr:col>
                <xdr:colOff>428625</xdr:colOff>
                <xdr:row>1</xdr:row>
                <xdr:rowOff>47625</xdr:rowOff>
              </to>
            </anchor>
          </controlPr>
        </control>
      </mc:Choice>
      <mc:Fallback>
        <control shapeId="1036" r:id="rId7" name="CheckBox5"/>
      </mc:Fallback>
    </mc:AlternateContent>
    <mc:AlternateContent xmlns:mc="http://schemas.openxmlformats.org/markup-compatibility/2006">
      <mc:Choice Requires="x14">
        <control shapeId="1037" r:id="rId9" name="CheckBox6">
          <controlPr defaultSize="0" autoLine="0" autoPict="0" linkedCell="'CheckBox Links Only'!A2" r:id="rId10">
            <anchor>
              <from>
                <xdr:col>1</xdr:col>
                <xdr:colOff>1447800</xdr:colOff>
                <xdr:row>1</xdr:row>
                <xdr:rowOff>66675</xdr:rowOff>
              </from>
              <to>
                <xdr:col>4</xdr:col>
                <xdr:colOff>447675</xdr:colOff>
                <xdr:row>2</xdr:row>
                <xdr:rowOff>47625</xdr:rowOff>
              </to>
            </anchor>
          </controlPr>
        </control>
      </mc:Choice>
      <mc:Fallback>
        <control shapeId="1037" r:id="rId9" name="CheckBox6"/>
      </mc:Fallback>
    </mc:AlternateContent>
    <mc:AlternateContent xmlns:mc="http://schemas.openxmlformats.org/markup-compatibility/2006">
      <mc:Choice Requires="x14">
        <control shapeId="1038" r:id="rId11" name="CheckBox7">
          <controlPr defaultSize="0" autoLine="0" autoPict="0" linkedCell="'CheckBox Links Only'!A3" r:id="rId12">
            <anchor>
              <from>
                <xdr:col>1</xdr:col>
                <xdr:colOff>1457325</xdr:colOff>
                <xdr:row>2</xdr:row>
                <xdr:rowOff>76200</xdr:rowOff>
              </from>
              <to>
                <xdr:col>4</xdr:col>
                <xdr:colOff>447675</xdr:colOff>
                <xdr:row>2</xdr:row>
                <xdr:rowOff>314325</xdr:rowOff>
              </to>
            </anchor>
          </controlPr>
        </control>
      </mc:Choice>
      <mc:Fallback>
        <control shapeId="1038" r:id="rId11" name="CheckBox7"/>
      </mc:Fallback>
    </mc:AlternateContent>
    <mc:AlternateContent xmlns:mc="http://schemas.openxmlformats.org/markup-compatibility/2006">
      <mc:Choice Requires="x14">
        <control shapeId="1043" r:id="rId13" name="HIDEROWS">
          <controlPr locked="0" defaultSize="0" autoLine="0" r:id="rId14">
            <anchor moveWithCells="1">
              <from>
                <xdr:col>0</xdr:col>
                <xdr:colOff>0</xdr:colOff>
                <xdr:row>0</xdr:row>
                <xdr:rowOff>0</xdr:rowOff>
              </from>
              <to>
                <xdr:col>1</xdr:col>
                <xdr:colOff>1457325</xdr:colOff>
                <xdr:row>3</xdr:row>
                <xdr:rowOff>390525</xdr:rowOff>
              </to>
            </anchor>
          </controlPr>
        </control>
      </mc:Choice>
      <mc:Fallback>
        <control shapeId="1043" r:id="rId13" name="HIDEROWS"/>
      </mc:Fallback>
    </mc:AlternateContent>
    <mc:AlternateContent xmlns:mc="http://schemas.openxmlformats.org/markup-compatibility/2006">
      <mc:Choice Requires="x14">
        <control shapeId="1044" r:id="rId15" name="Reveal">
          <controlPr locked="0" defaultSize="0" autoLine="0" r:id="rId16">
            <anchor moveWithCells="1">
              <from>
                <xdr:col>4</xdr:col>
                <xdr:colOff>438150</xdr:colOff>
                <xdr:row>0</xdr:row>
                <xdr:rowOff>0</xdr:rowOff>
              </from>
              <to>
                <xdr:col>6</xdr:col>
                <xdr:colOff>171450</xdr:colOff>
                <xdr:row>3</xdr:row>
                <xdr:rowOff>371475</xdr:rowOff>
              </to>
            </anchor>
          </controlPr>
        </control>
      </mc:Choice>
      <mc:Fallback>
        <control shapeId="1044" r:id="rId15" name="Reveal"/>
      </mc:Fallback>
    </mc:AlternateContent>
    <mc:AlternateContent xmlns:mc="http://schemas.openxmlformats.org/markup-compatibility/2006">
      <mc:Choice Requires="x14">
        <control shapeId="1047" r:id="rId17" name="Button 23">
          <controlPr locked="0" defaultSize="0" print="0" autoFill="0" autoPict="0" macro="[0]!EmailCBL">
            <anchor moveWithCells="1" sizeWithCells="1">
              <from>
                <xdr:col>8</xdr:col>
                <xdr:colOff>514350</xdr:colOff>
                <xdr:row>1</xdr:row>
                <xdr:rowOff>85725</xdr:rowOff>
              </from>
              <to>
                <xdr:col>8</xdr:col>
                <xdr:colOff>1828800</xdr:colOff>
                <xdr:row>3</xdr:row>
                <xdr:rowOff>419100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X609"/>
  <sheetViews>
    <sheetView topLeftCell="D22" zoomScale="75" zoomScaleNormal="75" workbookViewId="0">
      <selection activeCell="G6" sqref="G6"/>
    </sheetView>
  </sheetViews>
  <sheetFormatPr defaultRowHeight="15" x14ac:dyDescent="0.25"/>
  <cols>
    <col min="1" max="1" width="4.42578125" style="264" customWidth="1"/>
    <col min="2" max="2" width="36.5703125" style="45" customWidth="1"/>
    <col min="3" max="3" width="20.5703125" style="45" customWidth="1"/>
    <col min="4" max="4" width="25" style="45" customWidth="1"/>
    <col min="5" max="5" width="13" style="45" customWidth="1"/>
    <col min="6" max="6" width="11.5703125" style="45" bestFit="1" customWidth="1"/>
    <col min="7" max="7" width="11.7109375" style="45" customWidth="1"/>
    <col min="8" max="8" width="11.5703125" style="45" customWidth="1"/>
    <col min="9" max="9" width="13.7109375" style="45" customWidth="1"/>
    <col min="10" max="10" width="15.42578125" style="45" customWidth="1"/>
    <col min="11" max="11" width="20.7109375" style="46" customWidth="1"/>
    <col min="12" max="12" width="6.42578125" style="46" customWidth="1"/>
    <col min="13" max="13" width="20.5703125" style="47" customWidth="1"/>
    <col min="14" max="14" width="11.5703125" style="207" customWidth="1"/>
    <col min="15" max="15" width="15.28515625" style="47" customWidth="1"/>
    <col min="16" max="16" width="14.5703125" style="47" customWidth="1"/>
    <col min="17" max="17" width="15.85546875" style="182" customWidth="1"/>
    <col min="18" max="18" width="14.42578125" style="182" customWidth="1"/>
    <col min="19" max="19" width="33.85546875" style="260" customWidth="1"/>
    <col min="20" max="20" width="13.28515625" style="235" customWidth="1"/>
    <col min="21" max="21" width="13.5703125" style="223" customWidth="1"/>
    <col min="22" max="22" width="14.28515625" style="223" customWidth="1"/>
    <col min="23" max="23" width="22.140625" style="164" customWidth="1"/>
    <col min="24" max="24" width="12.5703125" style="164" customWidth="1"/>
    <col min="25" max="27" width="9.140625" style="45"/>
    <col min="28" max="28" width="16.140625" style="45" customWidth="1"/>
    <col min="29" max="29" width="12.85546875" style="45" customWidth="1"/>
    <col min="30" max="30" width="13.28515625" style="45" bestFit="1" customWidth="1"/>
    <col min="31" max="31" width="17.42578125" style="45" customWidth="1"/>
    <col min="32" max="16384" width="9.140625" style="45"/>
  </cols>
  <sheetData>
    <row r="1" spans="1:50" ht="30" customHeight="1" x14ac:dyDescent="0.25">
      <c r="A1" s="264">
        <v>1</v>
      </c>
      <c r="B1" s="48" t="s">
        <v>14</v>
      </c>
      <c r="C1" s="48" t="s">
        <v>15</v>
      </c>
      <c r="D1" s="49" t="s">
        <v>16</v>
      </c>
      <c r="E1" s="50" t="s">
        <v>17</v>
      </c>
      <c r="F1" s="49" t="s">
        <v>18</v>
      </c>
      <c r="G1" s="49" t="s">
        <v>19</v>
      </c>
      <c r="H1" s="49" t="s">
        <v>20</v>
      </c>
      <c r="I1" s="49" t="s">
        <v>21</v>
      </c>
      <c r="J1" s="93" t="s">
        <v>35</v>
      </c>
      <c r="K1" s="51" t="s">
        <v>34</v>
      </c>
      <c r="L1" s="158" t="s">
        <v>49</v>
      </c>
      <c r="M1" s="174" t="s">
        <v>41</v>
      </c>
      <c r="N1" s="201" t="s">
        <v>47</v>
      </c>
      <c r="O1" s="174" t="s">
        <v>42</v>
      </c>
      <c r="P1" s="174" t="s">
        <v>45</v>
      </c>
      <c r="Q1" s="176" t="s">
        <v>43</v>
      </c>
      <c r="R1" s="176" t="s">
        <v>44</v>
      </c>
      <c r="S1" s="254" t="s">
        <v>48</v>
      </c>
      <c r="T1" s="228" t="s">
        <v>50</v>
      </c>
      <c r="U1" s="218" t="s">
        <v>46</v>
      </c>
      <c r="V1" s="218" t="s">
        <v>2</v>
      </c>
      <c r="W1" s="165"/>
      <c r="X1" s="165"/>
      <c r="AG1" s="305"/>
      <c r="AH1" s="305"/>
      <c r="AI1" s="305"/>
      <c r="AJ1" s="305"/>
      <c r="AK1" s="305"/>
      <c r="AL1" s="305"/>
      <c r="AM1" s="305"/>
      <c r="AN1" s="305"/>
      <c r="AO1" s="305"/>
      <c r="AP1" s="305"/>
    </row>
    <row r="2" spans="1:50" s="63" customFormat="1" ht="30" customHeight="1" x14ac:dyDescent="0.25">
      <c r="A2" s="264" t="e">
        <f>IF(V2&gt;0,1,0)</f>
        <v>#REF!</v>
      </c>
      <c r="B2" s="120" t="str">
        <f>'Retainer Models and Costs'!B23</f>
        <v>Recurring Fee</v>
      </c>
      <c r="C2" s="137"/>
      <c r="D2" s="59"/>
      <c r="E2" s="183"/>
      <c r="F2" s="183"/>
      <c r="G2" s="183"/>
      <c r="H2" s="183"/>
      <c r="I2" s="184"/>
      <c r="J2" s="138"/>
      <c r="K2" s="62"/>
      <c r="L2" s="302">
        <v>1</v>
      </c>
      <c r="M2" s="171">
        <v>42125</v>
      </c>
      <c r="N2" s="211">
        <v>30</v>
      </c>
      <c r="O2" s="172">
        <v>204343</v>
      </c>
      <c r="P2" s="172" t="s">
        <v>54</v>
      </c>
      <c r="Q2" s="173">
        <v>42156</v>
      </c>
      <c r="R2" s="173">
        <v>42185</v>
      </c>
      <c r="S2" s="255" t="str">
        <f>B2</f>
        <v>Recurring Fee</v>
      </c>
      <c r="T2" s="229">
        <f>SUM(T3:T6)</f>
        <v>1</v>
      </c>
      <c r="U2" s="212" t="e">
        <f>SUM(U3:U6)</f>
        <v>#REF!</v>
      </c>
      <c r="V2" s="212" t="e">
        <f>SUM(V3:V6)</f>
        <v>#REF!</v>
      </c>
      <c r="W2" s="166"/>
      <c r="X2" s="166"/>
      <c r="Z2" s="236"/>
      <c r="AA2" s="236"/>
      <c r="AB2" s="236"/>
      <c r="AC2" s="236"/>
      <c r="AD2" s="236"/>
      <c r="AE2" s="236"/>
      <c r="AF2" s="236"/>
      <c r="AG2" s="305"/>
      <c r="AH2" s="305"/>
      <c r="AI2" s="305"/>
      <c r="AJ2" s="305"/>
      <c r="AK2" s="305"/>
      <c r="AL2" s="305"/>
      <c r="AM2" s="305"/>
      <c r="AN2" s="305"/>
      <c r="AO2" s="305"/>
      <c r="AP2" s="305"/>
      <c r="AQ2" s="236"/>
      <c r="AR2" s="236"/>
      <c r="AS2" s="236"/>
      <c r="AT2" s="236"/>
      <c r="AU2" s="236"/>
      <c r="AV2" s="236"/>
      <c r="AW2" s="236"/>
      <c r="AX2" s="236"/>
    </row>
    <row r="3" spans="1:50" s="63" customFormat="1" ht="30" customHeight="1" x14ac:dyDescent="0.25">
      <c r="A3" s="264">
        <v>0</v>
      </c>
      <c r="B3" s="294"/>
      <c r="C3" s="110" t="str">
        <f>'Retainer Models and Costs'!C24</f>
        <v>Full Detail Retainer</v>
      </c>
      <c r="D3" s="100" t="str">
        <f>'Retainer Models and Costs'!D24</f>
        <v>Fee per 30 days</v>
      </c>
      <c r="E3" s="185" t="str">
        <f>'Retainer Models and Costs'!E24</f>
        <v>N/A</v>
      </c>
      <c r="F3" s="185" t="e">
        <f>'Retainer Models and Costs'!#REF!</f>
        <v>#REF!</v>
      </c>
      <c r="G3" s="185" t="e">
        <f>'Retainer Models and Costs'!#REF!</f>
        <v>#REF!</v>
      </c>
      <c r="H3" s="185" t="e">
        <f>'Retainer Models and Costs'!#REF!</f>
        <v>#REF!</v>
      </c>
      <c r="I3" s="186">
        <f>'Retainer Models and Costs'!F24</f>
        <v>1600</v>
      </c>
      <c r="J3" s="139" t="str">
        <f>'Retainer Models and Costs'!G24</f>
        <v>N/A</v>
      </c>
      <c r="K3" s="139" t="str">
        <f>'Retainer Models and Costs'!H24</f>
        <v>N/A</v>
      </c>
      <c r="L3" s="303"/>
      <c r="M3" s="213">
        <f>M2</f>
        <v>42125</v>
      </c>
      <c r="N3" s="214">
        <f>N2</f>
        <v>30</v>
      </c>
      <c r="O3" s="215">
        <f>O2</f>
        <v>204343</v>
      </c>
      <c r="P3" s="215" t="str">
        <f>IF(P2="Full Detail",P2,"")</f>
        <v/>
      </c>
      <c r="Q3" s="216">
        <f>Q2</f>
        <v>42156</v>
      </c>
      <c r="R3" s="216">
        <f>R2</f>
        <v>42185</v>
      </c>
      <c r="S3" s="256"/>
      <c r="T3" s="230" t="str">
        <f>IF(P3="","",ROUND((((R3+1)-Q3)/N3),2))</f>
        <v/>
      </c>
      <c r="U3" s="217" t="str">
        <f>IF(P3="","",ROUND((SUM(E3:I3)),2))</f>
        <v/>
      </c>
      <c r="V3" s="217" t="str">
        <f>IF(P3="","",U3*T3)</f>
        <v/>
      </c>
      <c r="W3" s="167"/>
      <c r="X3" s="167"/>
      <c r="Z3" s="236"/>
      <c r="AA3" s="236"/>
      <c r="AB3" s="236"/>
      <c r="AC3" s="236"/>
      <c r="AD3" s="236"/>
      <c r="AE3" s="236"/>
      <c r="AF3" s="236"/>
      <c r="AG3" s="305"/>
      <c r="AH3" s="305"/>
      <c r="AI3" s="305"/>
      <c r="AJ3" s="305"/>
      <c r="AK3" s="305"/>
      <c r="AL3" s="305"/>
      <c r="AM3" s="305"/>
      <c r="AN3" s="305"/>
      <c r="AO3" s="305"/>
      <c r="AP3" s="305"/>
      <c r="AQ3" s="236"/>
      <c r="AR3" s="236"/>
      <c r="AS3" s="236"/>
      <c r="AT3" s="236"/>
      <c r="AU3" s="236"/>
      <c r="AV3" s="236"/>
      <c r="AW3" s="236"/>
      <c r="AX3" s="236"/>
    </row>
    <row r="4" spans="1:50" s="63" customFormat="1" ht="30" customHeight="1" x14ac:dyDescent="0.25">
      <c r="A4" s="264">
        <v>0</v>
      </c>
      <c r="B4" s="294"/>
      <c r="C4" s="110" t="str">
        <f>'Retainer Models and Costs'!C25</f>
        <v>Premium Retainer</v>
      </c>
      <c r="D4" s="100" t="str">
        <f>'Retainer Models and Costs'!D25</f>
        <v>Fee per 30 days</v>
      </c>
      <c r="E4" s="185" t="str">
        <f>'Retainer Models and Costs'!E25</f>
        <v>N/A</v>
      </c>
      <c r="F4" s="185" t="e">
        <f>'Retainer Models and Costs'!#REF!</f>
        <v>#REF!</v>
      </c>
      <c r="G4" s="185" t="e">
        <f>'Retainer Models and Costs'!#REF!</f>
        <v>#REF!</v>
      </c>
      <c r="H4" s="185" t="e">
        <f>'Retainer Models and Costs'!#REF!</f>
        <v>#REF!</v>
      </c>
      <c r="I4" s="186">
        <f>'Retainer Models and Costs'!F25</f>
        <v>800</v>
      </c>
      <c r="J4" s="139" t="str">
        <f>'Retainer Models and Costs'!G25</f>
        <v>N/A</v>
      </c>
      <c r="K4" s="139" t="str">
        <f>'Retainer Models and Costs'!H25</f>
        <v>N/A</v>
      </c>
      <c r="L4" s="303"/>
      <c r="M4" s="213">
        <f>M3</f>
        <v>42125</v>
      </c>
      <c r="N4" s="214">
        <f>N3</f>
        <v>30</v>
      </c>
      <c r="O4" s="215">
        <f t="shared" ref="O4:O6" si="0">O3</f>
        <v>204343</v>
      </c>
      <c r="P4" s="215" t="str">
        <f>IF(P2="Premium",P2,"")</f>
        <v>Premium</v>
      </c>
      <c r="Q4" s="216">
        <f t="shared" ref="Q4:Q6" si="1">Q3</f>
        <v>42156</v>
      </c>
      <c r="R4" s="216">
        <f>R3</f>
        <v>42185</v>
      </c>
      <c r="S4" s="256"/>
      <c r="T4" s="230">
        <f>IF(P4="","",ROUND((((R4+1)-Q4)/N4),2))</f>
        <v>1</v>
      </c>
      <c r="U4" s="217" t="e">
        <f>IF(P4="","",ROUND((SUM(E4:I4)),2))</f>
        <v>#REF!</v>
      </c>
      <c r="V4" s="217" t="e">
        <f>IF(P4="","",U4*T4)</f>
        <v>#REF!</v>
      </c>
      <c r="W4" s="168"/>
      <c r="X4" s="168"/>
      <c r="Z4" s="236"/>
      <c r="AA4" s="236"/>
      <c r="AB4" s="236"/>
      <c r="AC4" s="236"/>
      <c r="AD4" s="236"/>
      <c r="AE4" s="236"/>
      <c r="AF4" s="236"/>
      <c r="AG4" s="305"/>
      <c r="AH4" s="305"/>
      <c r="AI4" s="305"/>
      <c r="AJ4" s="305"/>
      <c r="AK4" s="305"/>
      <c r="AL4" s="305"/>
      <c r="AM4" s="305"/>
      <c r="AN4" s="305"/>
      <c r="AO4" s="305"/>
      <c r="AP4" s="305"/>
      <c r="AQ4" s="236"/>
      <c r="AR4" s="236"/>
      <c r="AS4" s="236"/>
      <c r="AT4" s="236"/>
      <c r="AU4" s="236"/>
      <c r="AV4" s="236"/>
      <c r="AW4" s="236"/>
      <c r="AX4" s="236"/>
    </row>
    <row r="5" spans="1:50" s="63" customFormat="1" ht="30" customHeight="1" x14ac:dyDescent="0.25">
      <c r="A5" s="264">
        <v>0</v>
      </c>
      <c r="B5" s="294"/>
      <c r="C5" s="110" t="str">
        <f>'Retainer Models and Costs'!C26</f>
        <v>Deluxe Retainer</v>
      </c>
      <c r="D5" s="100" t="str">
        <f>'Retainer Models and Costs'!D26</f>
        <v>Fee per 30 days</v>
      </c>
      <c r="E5" s="185" t="str">
        <f>'Retainer Models and Costs'!E26</f>
        <v>N/A</v>
      </c>
      <c r="F5" s="185" t="e">
        <f>'Retainer Models and Costs'!#REF!</f>
        <v>#REF!</v>
      </c>
      <c r="G5" s="185" t="e">
        <f>'Retainer Models and Costs'!#REF!</f>
        <v>#REF!</v>
      </c>
      <c r="H5" s="185" t="e">
        <f>'Retainer Models and Costs'!#REF!</f>
        <v>#REF!</v>
      </c>
      <c r="I5" s="186">
        <f>'Retainer Models and Costs'!F26</f>
        <v>400</v>
      </c>
      <c r="J5" s="139" t="str">
        <f>'Retainer Models and Costs'!G26</f>
        <v>N/A</v>
      </c>
      <c r="K5" s="139" t="str">
        <f>'Retainer Models and Costs'!H26</f>
        <v>N/A</v>
      </c>
      <c r="L5" s="303"/>
      <c r="M5" s="213">
        <f t="shared" ref="M5:M6" si="2">M4</f>
        <v>42125</v>
      </c>
      <c r="N5" s="214">
        <f>N4</f>
        <v>30</v>
      </c>
      <c r="O5" s="215">
        <f t="shared" si="0"/>
        <v>204343</v>
      </c>
      <c r="P5" s="215" t="str">
        <f>IF(P2="Deluxe",P2,"")</f>
        <v/>
      </c>
      <c r="Q5" s="216">
        <f t="shared" si="1"/>
        <v>42156</v>
      </c>
      <c r="R5" s="216">
        <f>R4</f>
        <v>42185</v>
      </c>
      <c r="S5" s="256"/>
      <c r="T5" s="230" t="str">
        <f>IF(P5="","",ROUND((((R5+1)-Q5)/N5),2))</f>
        <v/>
      </c>
      <c r="U5" s="217" t="str">
        <f t="shared" ref="U5:U6" si="3">IF(P5="","",ROUND((SUM(E5:I5)),2))</f>
        <v/>
      </c>
      <c r="V5" s="217" t="str">
        <f>IF(P5="","",U5*T5)</f>
        <v/>
      </c>
      <c r="W5" s="168"/>
      <c r="X5" s="168"/>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row>
    <row r="6" spans="1:50" s="63" customFormat="1" ht="30" customHeight="1" x14ac:dyDescent="0.25">
      <c r="A6" s="264">
        <v>0</v>
      </c>
      <c r="B6" s="295"/>
      <c r="C6" s="111" t="str">
        <f>'Retainer Models and Costs'!C27</f>
        <v>Express Retainer</v>
      </c>
      <c r="D6" s="101" t="str">
        <f>'Retainer Models and Costs'!D27</f>
        <v>Fee per 30 days</v>
      </c>
      <c r="E6" s="187" t="str">
        <f>'Retainer Models and Costs'!E27</f>
        <v>N/A</v>
      </c>
      <c r="F6" s="187" t="e">
        <f>'Retainer Models and Costs'!#REF!</f>
        <v>#REF!</v>
      </c>
      <c r="G6" s="187" t="e">
        <f>'Retainer Models and Costs'!#REF!</f>
        <v>#REF!</v>
      </c>
      <c r="H6" s="187" t="e">
        <f>'Retainer Models and Costs'!#REF!</f>
        <v>#REF!</v>
      </c>
      <c r="I6" s="188">
        <f>'Retainer Models and Costs'!F27</f>
        <v>200</v>
      </c>
      <c r="J6" s="139" t="str">
        <f>'Retainer Models and Costs'!G27</f>
        <v>N/A</v>
      </c>
      <c r="K6" s="140" t="str">
        <f>'Retainer Models and Costs'!H27</f>
        <v>N/A</v>
      </c>
      <c r="L6" s="304"/>
      <c r="M6" s="213">
        <f t="shared" si="2"/>
        <v>42125</v>
      </c>
      <c r="N6" s="214">
        <f>N5</f>
        <v>30</v>
      </c>
      <c r="O6" s="215">
        <f t="shared" si="0"/>
        <v>204343</v>
      </c>
      <c r="P6" s="215" t="str">
        <f>IF(P2="Express",P2,"")</f>
        <v/>
      </c>
      <c r="Q6" s="216">
        <f t="shared" si="1"/>
        <v>42156</v>
      </c>
      <c r="R6" s="216">
        <f>R5</f>
        <v>42185</v>
      </c>
      <c r="S6" s="256"/>
      <c r="T6" s="230" t="str">
        <f>IF(P6="","",ROUND((((R6+1)-Q6)/N6),2))</f>
        <v/>
      </c>
      <c r="U6" s="217" t="str">
        <f t="shared" si="3"/>
        <v/>
      </c>
      <c r="V6" s="217" t="str">
        <f>IF(P6="","",U6*T6)</f>
        <v/>
      </c>
      <c r="W6" s="168"/>
      <c r="X6" s="168"/>
      <c r="Z6" s="236"/>
      <c r="AA6" s="236"/>
      <c r="AB6" s="236"/>
      <c r="AC6" s="236"/>
      <c r="AD6" s="236"/>
      <c r="AE6" s="236"/>
      <c r="AF6" s="236"/>
      <c r="AG6" s="236"/>
      <c r="AH6" s="236"/>
      <c r="AI6" s="236"/>
      <c r="AJ6" s="236"/>
      <c r="AK6" s="236"/>
      <c r="AL6" s="236"/>
      <c r="AM6" s="236"/>
      <c r="AN6" s="236"/>
      <c r="AO6" s="236"/>
      <c r="AP6" s="236"/>
      <c r="AQ6" s="236"/>
      <c r="AR6" s="236"/>
      <c r="AS6" s="236"/>
      <c r="AT6" s="236"/>
      <c r="AU6" s="236"/>
      <c r="AV6" s="236"/>
      <c r="AW6" s="236"/>
      <c r="AX6" s="236"/>
    </row>
    <row r="7" spans="1:50" s="63" customFormat="1" ht="45.75" customHeight="1" x14ac:dyDescent="0.25">
      <c r="A7" s="264" t="e">
        <f>IF(V7&gt;0,1,0)</f>
        <v>#REF!</v>
      </c>
      <c r="B7" s="121" t="str">
        <f>'Retainer Models and Costs'!B28</f>
        <v xml:space="preserve">Monthly Units (Lawyer Services) Included in Recurring Fee </v>
      </c>
      <c r="C7" s="112"/>
      <c r="D7" s="102"/>
      <c r="E7" s="70"/>
      <c r="F7" s="70"/>
      <c r="G7" s="70"/>
      <c r="H7" s="70"/>
      <c r="I7" s="71"/>
      <c r="J7" s="142"/>
      <c r="K7" s="143"/>
      <c r="L7" s="302">
        <f>L2+1</f>
        <v>2</v>
      </c>
      <c r="M7" s="175">
        <f t="shared" ref="M7:R7" si="4">M2</f>
        <v>42125</v>
      </c>
      <c r="N7" s="202">
        <f t="shared" si="4"/>
        <v>30</v>
      </c>
      <c r="O7" s="202">
        <f t="shared" si="4"/>
        <v>204343</v>
      </c>
      <c r="P7" s="202" t="str">
        <f t="shared" si="4"/>
        <v>Premium</v>
      </c>
      <c r="Q7" s="177">
        <f t="shared" si="4"/>
        <v>42156</v>
      </c>
      <c r="R7" s="177">
        <f t="shared" si="4"/>
        <v>42185</v>
      </c>
      <c r="S7" s="257" t="str">
        <f>B7</f>
        <v xml:space="preserve">Monthly Units (Lawyer Services) Included in Recurring Fee </v>
      </c>
      <c r="T7" s="231">
        <v>0</v>
      </c>
      <c r="U7" s="210" t="e">
        <f>SUM(U8:U11)</f>
        <v>#REF!</v>
      </c>
      <c r="V7" s="210" t="e">
        <f>SUM(V8:V11)</f>
        <v>#REF!</v>
      </c>
      <c r="W7" s="168"/>
      <c r="X7" s="168"/>
      <c r="Y7" s="45"/>
      <c r="AJ7" s="237"/>
      <c r="AK7" s="238"/>
      <c r="AL7" s="238"/>
      <c r="AM7" s="238"/>
      <c r="AN7" s="238"/>
      <c r="AO7" s="238"/>
      <c r="AP7" s="238"/>
      <c r="AQ7" s="238"/>
      <c r="AR7" s="238"/>
      <c r="AS7" s="238"/>
      <c r="AT7" s="238"/>
      <c r="AU7" s="239"/>
      <c r="AV7" s="240"/>
      <c r="AW7" s="241"/>
      <c r="AX7" s="241"/>
    </row>
    <row r="8" spans="1:50" s="63" customFormat="1" ht="68.25" customHeight="1" x14ac:dyDescent="0.25">
      <c r="A8" s="264">
        <v>0</v>
      </c>
      <c r="B8" s="292"/>
      <c r="C8" s="113" t="str">
        <f>'Retainer Models and Costs'!C29</f>
        <v>Full Detail Retainer</v>
      </c>
      <c r="D8" s="103" t="str">
        <f>'Retainer Models and Costs'!D29</f>
        <v>Included in Recurring Fee to Maximum of Included Units</v>
      </c>
      <c r="E8" s="189" t="str">
        <f>'Retainer Models and Costs'!E29</f>
        <v>N/A</v>
      </c>
      <c r="F8" s="190" t="e">
        <f>'Retainer Models and Costs'!#REF!</f>
        <v>#REF!</v>
      </c>
      <c r="G8" s="189" t="e">
        <f>'Retainer Models and Costs'!#REF!</f>
        <v>#REF!</v>
      </c>
      <c r="H8" s="189" t="e">
        <f>'Retainer Models and Costs'!#REF!</f>
        <v>#REF!</v>
      </c>
      <c r="I8" s="189" t="str">
        <f>'Retainer Models and Costs'!F29</f>
        <v>N/A</v>
      </c>
      <c r="J8" s="144">
        <f>'Retainer Models and Costs'!G29</f>
        <v>160</v>
      </c>
      <c r="K8" s="145">
        <f>'Retainer Models and Costs'!H29</f>
        <v>16</v>
      </c>
      <c r="L8" s="303"/>
      <c r="M8" s="200">
        <f>M7</f>
        <v>42125</v>
      </c>
      <c r="N8" s="203">
        <f>N7</f>
        <v>30</v>
      </c>
      <c r="O8" s="208">
        <f>O3</f>
        <v>204343</v>
      </c>
      <c r="P8" s="208" t="str">
        <f>P3</f>
        <v/>
      </c>
      <c r="Q8" s="209">
        <f>Q3</f>
        <v>42156</v>
      </c>
      <c r="R8" s="209">
        <f>R3</f>
        <v>42185</v>
      </c>
      <c r="S8" s="261"/>
      <c r="T8" s="232" t="str">
        <f>IF(P8="","",T7)</f>
        <v/>
      </c>
      <c r="U8" s="219" t="str">
        <f>IF(P8="","",ROUND(((SUM(E8:I8))/10),2))</f>
        <v/>
      </c>
      <c r="V8" s="219" t="str">
        <f>IF(P8="","",U8*T8)</f>
        <v/>
      </c>
      <c r="W8" s="167"/>
      <c r="X8" s="167"/>
      <c r="Y8" s="45"/>
      <c r="AJ8" s="237"/>
      <c r="AK8" s="240"/>
      <c r="AL8" s="240"/>
      <c r="AM8" s="240"/>
      <c r="AN8" s="240"/>
      <c r="AO8" s="242"/>
      <c r="AP8" s="242"/>
      <c r="AQ8" s="242"/>
      <c r="AR8" s="242"/>
      <c r="AS8" s="242"/>
      <c r="AT8" s="242"/>
      <c r="AU8" s="243"/>
      <c r="AV8" s="238"/>
      <c r="AW8" s="241"/>
      <c r="AX8" s="241"/>
    </row>
    <row r="9" spans="1:50" s="63" customFormat="1" ht="30" customHeight="1" x14ac:dyDescent="0.25">
      <c r="A9" s="264">
        <v>0</v>
      </c>
      <c r="B9" s="292"/>
      <c r="C9" s="113" t="str">
        <f>'Retainer Models and Costs'!C30</f>
        <v>Premium Retainer</v>
      </c>
      <c r="D9" s="103" t="str">
        <f>'Retainer Models and Costs'!D30</f>
        <v>Included in Recurring Fee to Maximum of Included Units</v>
      </c>
      <c r="E9" s="189" t="str">
        <f>'Retainer Models and Costs'!E30</f>
        <v>N/A</v>
      </c>
      <c r="F9" s="190" t="e">
        <f>'Retainer Models and Costs'!#REF!</f>
        <v>#REF!</v>
      </c>
      <c r="G9" s="189" t="e">
        <f>'Retainer Models and Costs'!#REF!</f>
        <v>#REF!</v>
      </c>
      <c r="H9" s="189" t="e">
        <f>'Retainer Models and Costs'!#REF!</f>
        <v>#REF!</v>
      </c>
      <c r="I9" s="189" t="str">
        <f>'Retainer Models and Costs'!F30</f>
        <v>N/A</v>
      </c>
      <c r="J9" s="144">
        <f>'Retainer Models and Costs'!G30</f>
        <v>60</v>
      </c>
      <c r="K9" s="145">
        <f>'Retainer Models and Costs'!H30</f>
        <v>6</v>
      </c>
      <c r="L9" s="303"/>
      <c r="M9" s="200">
        <f>M8</f>
        <v>42125</v>
      </c>
      <c r="N9" s="203">
        <f t="shared" ref="N9:R11" si="5">N8</f>
        <v>30</v>
      </c>
      <c r="O9" s="203">
        <f t="shared" si="5"/>
        <v>204343</v>
      </c>
      <c r="P9" s="208" t="str">
        <f t="shared" ref="P9:P40" si="6">P4</f>
        <v>Premium</v>
      </c>
      <c r="Q9" s="178">
        <f t="shared" si="5"/>
        <v>42156</v>
      </c>
      <c r="R9" s="178">
        <f t="shared" si="5"/>
        <v>42185</v>
      </c>
      <c r="S9" s="252"/>
      <c r="T9" s="232">
        <f>IF(P9="","",T7)</f>
        <v>0</v>
      </c>
      <c r="U9" s="219" t="e">
        <f>IF(P9="","",ROUND(((SUM(E9:I9))/10),2))</f>
        <v>#REF!</v>
      </c>
      <c r="V9" s="219" t="e">
        <f>IF(P9="","",U9*T9)</f>
        <v>#REF!</v>
      </c>
      <c r="W9" s="168"/>
      <c r="X9" s="168"/>
      <c r="Y9" s="45"/>
      <c r="AJ9" s="237"/>
      <c r="AK9" s="238"/>
      <c r="AL9" s="238"/>
      <c r="AM9" s="238"/>
      <c r="AN9" s="238"/>
      <c r="AO9" s="244"/>
      <c r="AP9" s="244"/>
      <c r="AQ9" s="244"/>
      <c r="AR9" s="244"/>
      <c r="AS9" s="244"/>
      <c r="AT9" s="244"/>
      <c r="AU9" s="243"/>
      <c r="AV9" s="241"/>
      <c r="AW9" s="241"/>
      <c r="AX9" s="241"/>
    </row>
    <row r="10" spans="1:50" s="63" customFormat="1" ht="30" customHeight="1" x14ac:dyDescent="0.25">
      <c r="A10" s="264">
        <v>0</v>
      </c>
      <c r="B10" s="292"/>
      <c r="C10" s="113" t="str">
        <f>'Retainer Models and Costs'!C31</f>
        <v>Deluxe Retainer</v>
      </c>
      <c r="D10" s="103" t="str">
        <f>'Retainer Models and Costs'!D31</f>
        <v>Included in Recurring Fee to Maximum of Included Units</v>
      </c>
      <c r="E10" s="189" t="str">
        <f>'Retainer Models and Costs'!E31</f>
        <v>N/A</v>
      </c>
      <c r="F10" s="190" t="e">
        <f>'Retainer Models and Costs'!#REF!</f>
        <v>#REF!</v>
      </c>
      <c r="G10" s="189" t="e">
        <f>'Retainer Models and Costs'!#REF!</f>
        <v>#REF!</v>
      </c>
      <c r="H10" s="189" t="e">
        <f>'Retainer Models and Costs'!#REF!</f>
        <v>#REF!</v>
      </c>
      <c r="I10" s="189" t="str">
        <f>'Retainer Models and Costs'!F31</f>
        <v>N/A</v>
      </c>
      <c r="J10" s="144">
        <f>'Retainer Models and Costs'!G31</f>
        <v>15</v>
      </c>
      <c r="K10" s="145">
        <f>'Retainer Models and Costs'!H31</f>
        <v>1.5</v>
      </c>
      <c r="L10" s="303"/>
      <c r="M10" s="200">
        <f>M9</f>
        <v>42125</v>
      </c>
      <c r="N10" s="203">
        <f t="shared" si="5"/>
        <v>30</v>
      </c>
      <c r="O10" s="203">
        <f t="shared" si="5"/>
        <v>204343</v>
      </c>
      <c r="P10" s="208" t="str">
        <f t="shared" si="6"/>
        <v/>
      </c>
      <c r="Q10" s="178">
        <f t="shared" si="5"/>
        <v>42156</v>
      </c>
      <c r="R10" s="178">
        <f t="shared" si="5"/>
        <v>42185</v>
      </c>
      <c r="S10" s="252"/>
      <c r="T10" s="232" t="str">
        <f>IF(P10="","",T7)</f>
        <v/>
      </c>
      <c r="U10" s="219" t="str">
        <f>IF(P10="","",ROUND(((SUM(E10:I10))/10),2))</f>
        <v/>
      </c>
      <c r="V10" s="219" t="str">
        <f>IF(P10="","",U10*T10)</f>
        <v/>
      </c>
      <c r="W10" s="168"/>
      <c r="X10" s="168"/>
      <c r="Y10" s="45"/>
      <c r="AJ10" s="237"/>
      <c r="AK10" s="245"/>
      <c r="AL10" s="245"/>
      <c r="AM10" s="245"/>
      <c r="AN10" s="245"/>
      <c r="AO10" s="245"/>
      <c r="AP10" s="245"/>
      <c r="AQ10" s="245"/>
      <c r="AR10" s="245"/>
      <c r="AS10" s="245"/>
      <c r="AT10" s="245"/>
      <c r="AU10" s="243"/>
      <c r="AV10" s="246"/>
      <c r="AW10" s="241"/>
      <c r="AX10" s="241"/>
    </row>
    <row r="11" spans="1:50" s="63" customFormat="1" ht="30" customHeight="1" x14ac:dyDescent="0.25">
      <c r="A11" s="264">
        <v>0</v>
      </c>
      <c r="B11" s="293"/>
      <c r="C11" s="114" t="str">
        <f>'Retainer Models and Costs'!C32</f>
        <v>Express Retainer</v>
      </c>
      <c r="D11" s="104" t="str">
        <f>'Retainer Models and Costs'!D32</f>
        <v>Included in Recurring Fee to Maximum of Included Units</v>
      </c>
      <c r="E11" s="191" t="str">
        <f>'Retainer Models and Costs'!E32</f>
        <v>N/A</v>
      </c>
      <c r="F11" s="192" t="e">
        <f>'Retainer Models and Costs'!#REF!</f>
        <v>#REF!</v>
      </c>
      <c r="G11" s="191" t="e">
        <f>'Retainer Models and Costs'!#REF!</f>
        <v>#REF!</v>
      </c>
      <c r="H11" s="191" t="e">
        <f>'Retainer Models and Costs'!#REF!</f>
        <v>#REF!</v>
      </c>
      <c r="I11" s="191" t="str">
        <f>'Retainer Models and Costs'!F32</f>
        <v>N/A</v>
      </c>
      <c r="J11" s="144">
        <f>'Retainer Models and Costs'!G32</f>
        <v>5</v>
      </c>
      <c r="K11" s="146">
        <f>'Retainer Models and Costs'!H32</f>
        <v>0.5</v>
      </c>
      <c r="L11" s="304"/>
      <c r="M11" s="200">
        <f>M10</f>
        <v>42125</v>
      </c>
      <c r="N11" s="203">
        <f t="shared" si="5"/>
        <v>30</v>
      </c>
      <c r="O11" s="203">
        <f t="shared" si="5"/>
        <v>204343</v>
      </c>
      <c r="P11" s="208" t="str">
        <f t="shared" si="6"/>
        <v/>
      </c>
      <c r="Q11" s="178">
        <f t="shared" si="5"/>
        <v>42156</v>
      </c>
      <c r="R11" s="178">
        <f t="shared" si="5"/>
        <v>42185</v>
      </c>
      <c r="S11" s="252"/>
      <c r="T11" s="232" t="str">
        <f>IF(P11="","",T7)</f>
        <v/>
      </c>
      <c r="U11" s="219" t="str">
        <f>IF(P11="","",ROUND(((SUM(E11:I11))/10),2))</f>
        <v/>
      </c>
      <c r="V11" s="219" t="str">
        <f>IF(P11="","",U11*T11)</f>
        <v/>
      </c>
      <c r="W11" s="168"/>
      <c r="X11" s="168"/>
      <c r="Y11" s="45"/>
      <c r="Z11" s="241"/>
      <c r="AA11" s="241"/>
      <c r="AB11" s="241"/>
      <c r="AC11" s="241"/>
      <c r="AD11" s="241"/>
      <c r="AE11" s="241"/>
      <c r="AF11" s="241"/>
      <c r="AG11" s="241"/>
      <c r="AH11" s="241"/>
      <c r="AI11" s="247"/>
      <c r="AJ11" s="247"/>
      <c r="AK11" s="248"/>
      <c r="AL11" s="248"/>
      <c r="AM11" s="248"/>
      <c r="AN11" s="248"/>
      <c r="AO11" s="248"/>
      <c r="AP11" s="248"/>
      <c r="AQ11" s="248"/>
      <c r="AR11" s="248"/>
      <c r="AS11" s="248"/>
      <c r="AT11" s="248"/>
      <c r="AU11" s="243"/>
      <c r="AV11" s="241"/>
      <c r="AW11" s="241"/>
      <c r="AX11" s="241"/>
    </row>
    <row r="12" spans="1:50" s="63" customFormat="1" ht="74.25" customHeight="1" x14ac:dyDescent="0.25">
      <c r="A12" s="264" t="e">
        <f>IF(V12&gt;0,1,0)</f>
        <v>#REF!</v>
      </c>
      <c r="B12" s="120" t="str">
        <f>'Retainer Models and Costs'!B33</f>
        <v xml:space="preserve">Monthly Units (Support Services) Included in Recurring Fee </v>
      </c>
      <c r="C12" s="115"/>
      <c r="D12" s="105"/>
      <c r="E12" s="76"/>
      <c r="F12" s="76"/>
      <c r="G12" s="76"/>
      <c r="H12" s="76"/>
      <c r="I12" s="76"/>
      <c r="J12" s="147"/>
      <c r="K12" s="62"/>
      <c r="L12" s="302">
        <f t="shared" ref="L12" si="7">L7+1</f>
        <v>3</v>
      </c>
      <c r="M12" s="224">
        <f>M7</f>
        <v>42125</v>
      </c>
      <c r="N12" s="204">
        <f>N7</f>
        <v>30</v>
      </c>
      <c r="O12" s="204">
        <f>O7</f>
        <v>204343</v>
      </c>
      <c r="P12" s="204" t="str">
        <f t="shared" si="6"/>
        <v>Premium</v>
      </c>
      <c r="Q12" s="179">
        <f>Q7</f>
        <v>42156</v>
      </c>
      <c r="R12" s="179">
        <f>R7</f>
        <v>42185</v>
      </c>
      <c r="S12" s="258" t="str">
        <f>B12</f>
        <v xml:space="preserve">Monthly Units (Support Services) Included in Recurring Fee </v>
      </c>
      <c r="T12" s="231">
        <v>0</v>
      </c>
      <c r="U12" s="220" t="e">
        <f>SUM(U13:U16)</f>
        <v>#REF!</v>
      </c>
      <c r="V12" s="220" t="e">
        <f>SUM(V13:V16)</f>
        <v>#REF!</v>
      </c>
      <c r="W12" s="168"/>
      <c r="X12" s="168"/>
      <c r="Y12" s="45"/>
      <c r="Z12" s="241"/>
      <c r="AK12" s="248"/>
      <c r="AL12" s="248"/>
      <c r="AM12" s="248"/>
      <c r="AN12" s="248"/>
      <c r="AO12" s="248"/>
      <c r="AP12" s="248"/>
      <c r="AQ12" s="248"/>
      <c r="AR12" s="248"/>
      <c r="AS12" s="248"/>
      <c r="AT12" s="248"/>
      <c r="AU12" s="243"/>
      <c r="AV12" s="241"/>
      <c r="AW12" s="241"/>
      <c r="AX12" s="241"/>
    </row>
    <row r="13" spans="1:50" s="63" customFormat="1" ht="68.25" customHeight="1" x14ac:dyDescent="0.25">
      <c r="A13" s="264">
        <v>0</v>
      </c>
      <c r="B13" s="294"/>
      <c r="C13" s="110" t="str">
        <f>'Retainer Models and Costs'!C34</f>
        <v>Full Detail Retainer</v>
      </c>
      <c r="D13" s="100" t="str">
        <f>'Retainer Models and Costs'!D34</f>
        <v>Included in Recurring Fee to Maximum of Included Units</v>
      </c>
      <c r="E13" s="185" t="str">
        <f>'Retainer Models and Costs'!E34</f>
        <v>N/A</v>
      </c>
      <c r="F13" s="186" t="e">
        <f>'Retainer Models and Costs'!#REF!</f>
        <v>#REF!</v>
      </c>
      <c r="G13" s="185" t="e">
        <f>'Retainer Models and Costs'!#REF!</f>
        <v>#REF!</v>
      </c>
      <c r="H13" s="185" t="e">
        <f>'Retainer Models and Costs'!#REF!</f>
        <v>#REF!</v>
      </c>
      <c r="I13" s="185" t="str">
        <f>'Retainer Models and Costs'!F34</f>
        <v>N/A</v>
      </c>
      <c r="J13" s="148">
        <f>'Retainer Models and Costs'!G34</f>
        <v>80</v>
      </c>
      <c r="K13" s="139">
        <f>'Retainer Models and Costs'!H34</f>
        <v>8</v>
      </c>
      <c r="L13" s="303"/>
      <c r="M13" s="225">
        <f>M12</f>
        <v>42125</v>
      </c>
      <c r="N13" s="205">
        <f>N12</f>
        <v>30</v>
      </c>
      <c r="O13" s="226">
        <f>O8</f>
        <v>204343</v>
      </c>
      <c r="P13" s="226" t="str">
        <f t="shared" si="6"/>
        <v/>
      </c>
      <c r="Q13" s="227">
        <f>Q8</f>
        <v>42156</v>
      </c>
      <c r="R13" s="227">
        <f>R8</f>
        <v>42185</v>
      </c>
      <c r="S13" s="271"/>
      <c r="T13" s="233" t="str">
        <f>IF(P13="","",T12)</f>
        <v/>
      </c>
      <c r="U13" s="221" t="str">
        <f>IF(P13="","",ROUND(((SUM(E13:I13))/10),2))</f>
        <v/>
      </c>
      <c r="V13" s="221" t="str">
        <f>IF(P13="","",U13*T13)</f>
        <v/>
      </c>
      <c r="W13" s="168"/>
      <c r="X13" s="168"/>
      <c r="Y13" s="45"/>
      <c r="Z13" s="241"/>
      <c r="AK13" s="248"/>
      <c r="AL13" s="248"/>
      <c r="AM13" s="248"/>
      <c r="AN13" s="248"/>
      <c r="AO13" s="248"/>
      <c r="AP13" s="248"/>
      <c r="AQ13" s="248"/>
      <c r="AR13" s="248"/>
      <c r="AS13" s="248"/>
      <c r="AT13" s="248"/>
      <c r="AU13" s="243"/>
      <c r="AV13" s="241"/>
      <c r="AW13" s="241"/>
      <c r="AX13" s="241"/>
    </row>
    <row r="14" spans="1:50" s="63" customFormat="1" ht="30" customHeight="1" x14ac:dyDescent="0.25">
      <c r="A14" s="264">
        <v>0</v>
      </c>
      <c r="B14" s="294"/>
      <c r="C14" s="110" t="str">
        <f>'Retainer Models and Costs'!C35</f>
        <v>Premium Retainer</v>
      </c>
      <c r="D14" s="100" t="str">
        <f>'Retainer Models and Costs'!D35</f>
        <v>Included in Recurring Fee to Maximum of Included Units</v>
      </c>
      <c r="E14" s="185" t="str">
        <f>'Retainer Models and Costs'!E35</f>
        <v>N/A</v>
      </c>
      <c r="F14" s="186" t="e">
        <f>'Retainer Models and Costs'!#REF!</f>
        <v>#REF!</v>
      </c>
      <c r="G14" s="185" t="e">
        <f>'Retainer Models and Costs'!#REF!</f>
        <v>#REF!</v>
      </c>
      <c r="H14" s="185" t="e">
        <f>'Retainer Models and Costs'!#REF!</f>
        <v>#REF!</v>
      </c>
      <c r="I14" s="185" t="str">
        <f>'Retainer Models and Costs'!F35</f>
        <v>N/A</v>
      </c>
      <c r="J14" s="148">
        <f>'Retainer Models and Costs'!G35</f>
        <v>30</v>
      </c>
      <c r="K14" s="139">
        <f>'Retainer Models and Costs'!H35</f>
        <v>3</v>
      </c>
      <c r="L14" s="303"/>
      <c r="M14" s="225">
        <f>M13</f>
        <v>42125</v>
      </c>
      <c r="N14" s="205">
        <f t="shared" ref="N14:N16" si="8">N13</f>
        <v>30</v>
      </c>
      <c r="O14" s="205">
        <f t="shared" ref="O14:O16" si="9">O13</f>
        <v>204343</v>
      </c>
      <c r="P14" s="226" t="str">
        <f t="shared" si="6"/>
        <v>Premium</v>
      </c>
      <c r="Q14" s="180">
        <f t="shared" ref="Q14:Q16" si="10">Q13</f>
        <v>42156</v>
      </c>
      <c r="R14" s="180">
        <f t="shared" ref="R14:R16" si="11">R13</f>
        <v>42185</v>
      </c>
      <c r="S14" s="253"/>
      <c r="T14" s="233">
        <f>IF(P14="","",T12)</f>
        <v>0</v>
      </c>
      <c r="U14" s="221" t="e">
        <f>IF(P14="","",ROUND(((SUM(E14:I14))/10),2))</f>
        <v>#REF!</v>
      </c>
      <c r="V14" s="221" t="e">
        <f>IF(P14="","",U14*T14)</f>
        <v>#REF!</v>
      </c>
      <c r="W14" s="168"/>
      <c r="X14" s="168"/>
      <c r="Y14" s="45"/>
      <c r="Z14" s="241"/>
      <c r="AK14" s="248"/>
      <c r="AL14" s="248"/>
      <c r="AM14" s="248"/>
      <c r="AN14" s="248"/>
      <c r="AO14" s="248"/>
      <c r="AP14" s="248"/>
      <c r="AQ14" s="248"/>
      <c r="AR14" s="248"/>
      <c r="AS14" s="248"/>
      <c r="AT14" s="248"/>
      <c r="AU14" s="243"/>
      <c r="AV14" s="241"/>
      <c r="AW14" s="241"/>
      <c r="AX14" s="241"/>
    </row>
    <row r="15" spans="1:50" s="63" customFormat="1" ht="30" customHeight="1" x14ac:dyDescent="0.25">
      <c r="A15" s="264">
        <v>0</v>
      </c>
      <c r="B15" s="294"/>
      <c r="C15" s="110" t="str">
        <f>'Retainer Models and Costs'!C36</f>
        <v>Deluxe Retainer</v>
      </c>
      <c r="D15" s="100" t="str">
        <f>'Retainer Models and Costs'!D36</f>
        <v>Included in Recurring Fee to Maximum of Included Units</v>
      </c>
      <c r="E15" s="185" t="str">
        <f>'Retainer Models and Costs'!E36</f>
        <v>N/A</v>
      </c>
      <c r="F15" s="186" t="e">
        <f>'Retainer Models and Costs'!#REF!</f>
        <v>#REF!</v>
      </c>
      <c r="G15" s="185" t="e">
        <f>'Retainer Models and Costs'!#REF!</f>
        <v>#REF!</v>
      </c>
      <c r="H15" s="185" t="e">
        <f>'Retainer Models and Costs'!#REF!</f>
        <v>#REF!</v>
      </c>
      <c r="I15" s="185" t="str">
        <f>'Retainer Models and Costs'!F36</f>
        <v>N/A</v>
      </c>
      <c r="J15" s="148">
        <f>'Retainer Models and Costs'!G36</f>
        <v>7</v>
      </c>
      <c r="K15" s="139">
        <f>'Retainer Models and Costs'!H36</f>
        <v>0.7</v>
      </c>
      <c r="L15" s="303"/>
      <c r="M15" s="225">
        <f>M14</f>
        <v>42125</v>
      </c>
      <c r="N15" s="205">
        <f t="shared" si="8"/>
        <v>30</v>
      </c>
      <c r="O15" s="205">
        <f t="shared" si="9"/>
        <v>204343</v>
      </c>
      <c r="P15" s="226" t="str">
        <f t="shared" si="6"/>
        <v/>
      </c>
      <c r="Q15" s="180">
        <f t="shared" si="10"/>
        <v>42156</v>
      </c>
      <c r="R15" s="180">
        <f t="shared" si="11"/>
        <v>42185</v>
      </c>
      <c r="S15" s="253"/>
      <c r="T15" s="233" t="str">
        <f>IF(P15="","",T12)</f>
        <v/>
      </c>
      <c r="U15" s="221" t="str">
        <f>IF(P15="","",ROUND(((SUM(E15:I15))/10),2))</f>
        <v/>
      </c>
      <c r="V15" s="221" t="str">
        <f>IF(P15="","",U15*T15)</f>
        <v/>
      </c>
      <c r="W15" s="168"/>
      <c r="X15" s="168"/>
      <c r="Y15" s="45"/>
      <c r="Z15" s="241"/>
      <c r="AK15" s="248"/>
      <c r="AL15" s="248"/>
      <c r="AM15" s="248"/>
      <c r="AN15" s="248"/>
      <c r="AO15" s="248"/>
      <c r="AP15" s="248"/>
      <c r="AQ15" s="248"/>
      <c r="AR15" s="248"/>
      <c r="AS15" s="248"/>
      <c r="AT15" s="248"/>
      <c r="AU15" s="243"/>
      <c r="AV15" s="241"/>
      <c r="AW15" s="241"/>
      <c r="AX15" s="241"/>
    </row>
    <row r="16" spans="1:50" s="63" customFormat="1" ht="30" customHeight="1" x14ac:dyDescent="0.25">
      <c r="A16" s="264">
        <v>0</v>
      </c>
      <c r="B16" s="295"/>
      <c r="C16" s="111" t="str">
        <f>'Retainer Models and Costs'!C37</f>
        <v>Express Retainer</v>
      </c>
      <c r="D16" s="101" t="str">
        <f>'Retainer Models and Costs'!D37</f>
        <v>Included in Recurring Fee to Maximum of Included Units</v>
      </c>
      <c r="E16" s="187" t="str">
        <f>'Retainer Models and Costs'!E37</f>
        <v>N/A</v>
      </c>
      <c r="F16" s="188" t="e">
        <f>'Retainer Models and Costs'!#REF!</f>
        <v>#REF!</v>
      </c>
      <c r="G16" s="187" t="e">
        <f>'Retainer Models and Costs'!#REF!</f>
        <v>#REF!</v>
      </c>
      <c r="H16" s="187" t="e">
        <f>'Retainer Models and Costs'!#REF!</f>
        <v>#REF!</v>
      </c>
      <c r="I16" s="187" t="str">
        <f>'Retainer Models and Costs'!F37</f>
        <v>N/A</v>
      </c>
      <c r="J16" s="148">
        <f>'Retainer Models and Costs'!G37</f>
        <v>2</v>
      </c>
      <c r="K16" s="140">
        <f>'Retainer Models and Costs'!H37</f>
        <v>0.2</v>
      </c>
      <c r="L16" s="304"/>
      <c r="M16" s="225">
        <f>M15</f>
        <v>42125</v>
      </c>
      <c r="N16" s="205">
        <f t="shared" si="8"/>
        <v>30</v>
      </c>
      <c r="O16" s="205">
        <f t="shared" si="9"/>
        <v>204343</v>
      </c>
      <c r="P16" s="226" t="str">
        <f t="shared" si="6"/>
        <v/>
      </c>
      <c r="Q16" s="180">
        <f t="shared" si="10"/>
        <v>42156</v>
      </c>
      <c r="R16" s="180">
        <f t="shared" si="11"/>
        <v>42185</v>
      </c>
      <c r="S16" s="253"/>
      <c r="T16" s="233" t="str">
        <f>IF(P16="","",T12)</f>
        <v/>
      </c>
      <c r="U16" s="221" t="str">
        <f>IF(P16="","",ROUND(((SUM(E16:I16))/10),2))</f>
        <v/>
      </c>
      <c r="V16" s="221" t="str">
        <f>IF(P16="","",U16*T16)</f>
        <v/>
      </c>
      <c r="W16" s="168"/>
      <c r="X16" s="168"/>
      <c r="Y16" s="45"/>
      <c r="Z16" s="241"/>
      <c r="AA16" s="241"/>
      <c r="AB16" s="241"/>
      <c r="AC16" s="241"/>
      <c r="AD16" s="241"/>
      <c r="AE16" s="241"/>
      <c r="AF16" s="241"/>
      <c r="AG16" s="241"/>
      <c r="AH16" s="241"/>
      <c r="AI16" s="249"/>
      <c r="AJ16" s="249"/>
      <c r="AK16" s="248"/>
      <c r="AL16" s="248"/>
      <c r="AM16" s="248"/>
      <c r="AN16" s="248"/>
      <c r="AO16" s="248"/>
      <c r="AP16" s="248"/>
      <c r="AQ16" s="248"/>
      <c r="AR16" s="248"/>
      <c r="AS16" s="248"/>
      <c r="AT16" s="248"/>
      <c r="AU16" s="243"/>
      <c r="AV16" s="241"/>
      <c r="AW16" s="241"/>
      <c r="AX16" s="241"/>
    </row>
    <row r="17" spans="1:50" s="63" customFormat="1" ht="30" customHeight="1" x14ac:dyDescent="0.25">
      <c r="A17" s="264" t="e">
        <f>IF(V17&gt;0,1,0)</f>
        <v>#REF!</v>
      </c>
      <c r="B17" s="121" t="str">
        <f>'Retainer Models and Costs'!B38</f>
        <v xml:space="preserve">Additional Lawyer Services </v>
      </c>
      <c r="C17" s="112"/>
      <c r="D17" s="102"/>
      <c r="E17" s="70"/>
      <c r="F17" s="70"/>
      <c r="G17" s="70"/>
      <c r="H17" s="70"/>
      <c r="I17" s="70"/>
      <c r="J17" s="141"/>
      <c r="K17" s="141"/>
      <c r="L17" s="302">
        <f t="shared" ref="L17" si="12">L12+1</f>
        <v>4</v>
      </c>
      <c r="M17" s="175">
        <f>M12</f>
        <v>42125</v>
      </c>
      <c r="N17" s="202">
        <f>N12</f>
        <v>30</v>
      </c>
      <c r="O17" s="202">
        <f>O12</f>
        <v>204343</v>
      </c>
      <c r="P17" s="202" t="str">
        <f t="shared" si="6"/>
        <v>Premium</v>
      </c>
      <c r="Q17" s="177">
        <f>Q12</f>
        <v>42156</v>
      </c>
      <c r="R17" s="177">
        <f>R12</f>
        <v>42185</v>
      </c>
      <c r="S17" s="261" t="str">
        <f>B17</f>
        <v xml:space="preserve">Additional Lawyer Services </v>
      </c>
      <c r="T17" s="231">
        <v>1</v>
      </c>
      <c r="U17" s="210" t="e">
        <f>SUM(U18:U21)</f>
        <v>#REF!</v>
      </c>
      <c r="V17" s="210" t="e">
        <f>SUM(V18:V21)</f>
        <v>#REF!</v>
      </c>
      <c r="W17" s="168"/>
      <c r="X17" s="168"/>
      <c r="Y17" s="45"/>
      <c r="Z17" s="241"/>
      <c r="AA17" s="241"/>
      <c r="AB17" s="241"/>
      <c r="AC17" s="241"/>
      <c r="AD17" s="241"/>
      <c r="AE17" s="241"/>
      <c r="AF17" s="241"/>
      <c r="AG17" s="241"/>
      <c r="AH17" s="241"/>
      <c r="AI17" s="249"/>
      <c r="AJ17" s="249"/>
      <c r="AK17" s="250"/>
      <c r="AL17" s="250"/>
      <c r="AM17" s="250"/>
      <c r="AN17" s="250"/>
      <c r="AO17" s="250"/>
      <c r="AP17" s="250"/>
      <c r="AQ17" s="250"/>
      <c r="AR17" s="250"/>
      <c r="AS17" s="250"/>
      <c r="AT17" s="251"/>
      <c r="AU17" s="243"/>
      <c r="AV17" s="241"/>
      <c r="AW17" s="241"/>
      <c r="AX17" s="241"/>
    </row>
    <row r="18" spans="1:50" s="63" customFormat="1" ht="30" customHeight="1" x14ac:dyDescent="0.25">
      <c r="A18" s="264">
        <v>0</v>
      </c>
      <c r="B18" s="292"/>
      <c r="C18" s="113" t="str">
        <f>'Retainer Models and Costs'!C39</f>
        <v>Full Detail Retainer</v>
      </c>
      <c r="D18" s="103" t="str">
        <f>'Retainer Models and Costs'!D39</f>
        <v>Hourly Rate</v>
      </c>
      <c r="E18" s="190">
        <f>'Retainer Models and Costs'!E39</f>
        <v>275</v>
      </c>
      <c r="F18" s="189" t="e">
        <f>'Retainer Models and Costs'!#REF!</f>
        <v>#REF!</v>
      </c>
      <c r="G18" s="189" t="e">
        <f>'Retainer Models and Costs'!#REF!</f>
        <v>#REF!</v>
      </c>
      <c r="H18" s="189" t="e">
        <f>'Retainer Models and Costs'!#REF!</f>
        <v>#REF!</v>
      </c>
      <c r="I18" s="189" t="str">
        <f>'Retainer Models and Costs'!F39</f>
        <v>N/A</v>
      </c>
      <c r="J18" s="149" t="str">
        <f>'Retainer Models and Costs'!G39</f>
        <v>Unlimimited</v>
      </c>
      <c r="K18" s="145" t="str">
        <f>'Retainer Models and Costs'!H39</f>
        <v>N/A</v>
      </c>
      <c r="L18" s="303"/>
      <c r="M18" s="200">
        <f>M17</f>
        <v>42125</v>
      </c>
      <c r="N18" s="203">
        <f>N17</f>
        <v>30</v>
      </c>
      <c r="O18" s="208">
        <f>O13</f>
        <v>204343</v>
      </c>
      <c r="P18" s="208" t="str">
        <f t="shared" si="6"/>
        <v/>
      </c>
      <c r="Q18" s="209">
        <f>Q13</f>
        <v>42156</v>
      </c>
      <c r="R18" s="209">
        <f>R13</f>
        <v>42185</v>
      </c>
      <c r="S18" s="252"/>
      <c r="T18" s="232" t="str">
        <f>IF(P18="","",T17)</f>
        <v/>
      </c>
      <c r="U18" s="219" t="str">
        <f>IF(P18="","",ROUND((SUM(E18:I18)),2))</f>
        <v/>
      </c>
      <c r="V18" s="219" t="str">
        <f>IF(P18="","",U18*T18)</f>
        <v/>
      </c>
      <c r="W18" s="168"/>
      <c r="X18" s="168"/>
      <c r="Y18" s="45"/>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row>
    <row r="19" spans="1:50" s="63" customFormat="1" ht="30" customHeight="1" x14ac:dyDescent="0.25">
      <c r="A19" s="264">
        <v>0</v>
      </c>
      <c r="B19" s="292"/>
      <c r="C19" s="113" t="str">
        <f>'Retainer Models and Costs'!C40</f>
        <v>Premium Retainer</v>
      </c>
      <c r="D19" s="103" t="str">
        <f>'Retainer Models and Costs'!D40</f>
        <v>Hourly Rate</v>
      </c>
      <c r="E19" s="190">
        <f>'Retainer Models and Costs'!E40</f>
        <v>375</v>
      </c>
      <c r="F19" s="189" t="e">
        <f>'Retainer Models and Costs'!#REF!</f>
        <v>#REF!</v>
      </c>
      <c r="G19" s="189" t="e">
        <f>'Retainer Models and Costs'!#REF!</f>
        <v>#REF!</v>
      </c>
      <c r="H19" s="189" t="e">
        <f>'Retainer Models and Costs'!#REF!</f>
        <v>#REF!</v>
      </c>
      <c r="I19" s="189" t="str">
        <f>'Retainer Models and Costs'!F40</f>
        <v>N/A</v>
      </c>
      <c r="J19" s="150" t="str">
        <f>'Retainer Models and Costs'!G40</f>
        <v>Unlimimited</v>
      </c>
      <c r="K19" s="145" t="str">
        <f>'Retainer Models and Costs'!H40</f>
        <v>N/A</v>
      </c>
      <c r="L19" s="303"/>
      <c r="M19" s="200">
        <f>M18</f>
        <v>42125</v>
      </c>
      <c r="N19" s="203">
        <f t="shared" ref="N19:N21" si="13">N18</f>
        <v>30</v>
      </c>
      <c r="O19" s="203">
        <f t="shared" ref="O19:O21" si="14">O18</f>
        <v>204343</v>
      </c>
      <c r="P19" s="208" t="str">
        <f t="shared" si="6"/>
        <v>Premium</v>
      </c>
      <c r="Q19" s="178">
        <f t="shared" ref="Q19:Q21" si="15">Q18</f>
        <v>42156</v>
      </c>
      <c r="R19" s="178">
        <f t="shared" ref="R19:R21" si="16">R18</f>
        <v>42185</v>
      </c>
      <c r="S19" s="252"/>
      <c r="T19" s="232">
        <f>IF(P19="","",T17)</f>
        <v>1</v>
      </c>
      <c r="U19" s="219" t="e">
        <f>IF(P19="","",ROUND((SUM(E19:I19)),2))</f>
        <v>#REF!</v>
      </c>
      <c r="V19" s="219" t="e">
        <f>IF(P19="","",U19*T19)</f>
        <v>#REF!</v>
      </c>
      <c r="W19" s="168"/>
      <c r="X19" s="168"/>
      <c r="Y19" s="45"/>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row>
    <row r="20" spans="1:50" s="63" customFormat="1" ht="30" customHeight="1" x14ac:dyDescent="0.25">
      <c r="A20" s="264">
        <v>0</v>
      </c>
      <c r="B20" s="292"/>
      <c r="C20" s="113" t="str">
        <f>'Retainer Models and Costs'!C41</f>
        <v>Deluxe Retainer</v>
      </c>
      <c r="D20" s="103" t="str">
        <f>'Retainer Models and Costs'!D41</f>
        <v>Hourly Rate</v>
      </c>
      <c r="E20" s="190">
        <f>'Retainer Models and Costs'!E41</f>
        <v>450</v>
      </c>
      <c r="F20" s="189" t="e">
        <f>'Retainer Models and Costs'!#REF!</f>
        <v>#REF!</v>
      </c>
      <c r="G20" s="189" t="e">
        <f>'Retainer Models and Costs'!#REF!</f>
        <v>#REF!</v>
      </c>
      <c r="H20" s="189" t="e">
        <f>'Retainer Models and Costs'!#REF!</f>
        <v>#REF!</v>
      </c>
      <c r="I20" s="189" t="str">
        <f>'Retainer Models and Costs'!F41</f>
        <v>N/A</v>
      </c>
      <c r="J20" s="150" t="str">
        <f>'Retainer Models and Costs'!G41</f>
        <v>Unlimimited</v>
      </c>
      <c r="K20" s="145" t="str">
        <f>'Retainer Models and Costs'!H41</f>
        <v>N/A</v>
      </c>
      <c r="L20" s="303"/>
      <c r="M20" s="200">
        <f>M19</f>
        <v>42125</v>
      </c>
      <c r="N20" s="203">
        <f t="shared" si="13"/>
        <v>30</v>
      </c>
      <c r="O20" s="203">
        <f t="shared" si="14"/>
        <v>204343</v>
      </c>
      <c r="P20" s="208" t="str">
        <f t="shared" si="6"/>
        <v/>
      </c>
      <c r="Q20" s="178">
        <f t="shared" si="15"/>
        <v>42156</v>
      </c>
      <c r="R20" s="178">
        <f t="shared" si="16"/>
        <v>42185</v>
      </c>
      <c r="S20" s="252"/>
      <c r="T20" s="232" t="str">
        <f>IF(P20="","",T17)</f>
        <v/>
      </c>
      <c r="U20" s="219" t="str">
        <f>IF(P20="","",ROUND((SUM(E20:I20)),2))</f>
        <v/>
      </c>
      <c r="V20" s="219" t="str">
        <f>IF(P20="","",U20*T20)</f>
        <v/>
      </c>
      <c r="W20" s="168"/>
      <c r="X20" s="168"/>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row>
    <row r="21" spans="1:50" s="63" customFormat="1" ht="30" customHeight="1" x14ac:dyDescent="0.25">
      <c r="A21" s="264">
        <v>0</v>
      </c>
      <c r="B21" s="293"/>
      <c r="C21" s="114" t="str">
        <f>'Retainer Models and Costs'!C42</f>
        <v>Express Retainer</v>
      </c>
      <c r="D21" s="103" t="str">
        <f>'Retainer Models and Costs'!D42</f>
        <v>Hourly Rate</v>
      </c>
      <c r="E21" s="192">
        <f>'Retainer Models and Costs'!E42</f>
        <v>500</v>
      </c>
      <c r="F21" s="191" t="e">
        <f>'Retainer Models and Costs'!#REF!</f>
        <v>#REF!</v>
      </c>
      <c r="G21" s="191" t="e">
        <f>'Retainer Models and Costs'!#REF!</f>
        <v>#REF!</v>
      </c>
      <c r="H21" s="191" t="e">
        <f>'Retainer Models and Costs'!#REF!</f>
        <v>#REF!</v>
      </c>
      <c r="I21" s="191" t="str">
        <f>'Retainer Models and Costs'!F42</f>
        <v>N/A</v>
      </c>
      <c r="J21" s="151" t="str">
        <f>'Retainer Models and Costs'!G42</f>
        <v>Unlimimited</v>
      </c>
      <c r="K21" s="152" t="str">
        <f>'Retainer Models and Costs'!H42</f>
        <v>N/A</v>
      </c>
      <c r="L21" s="304"/>
      <c r="M21" s="200">
        <f>M20</f>
        <v>42125</v>
      </c>
      <c r="N21" s="203">
        <f t="shared" si="13"/>
        <v>30</v>
      </c>
      <c r="O21" s="203">
        <f t="shared" si="14"/>
        <v>204343</v>
      </c>
      <c r="P21" s="208" t="str">
        <f t="shared" si="6"/>
        <v/>
      </c>
      <c r="Q21" s="178">
        <f t="shared" si="15"/>
        <v>42156</v>
      </c>
      <c r="R21" s="178">
        <f t="shared" si="16"/>
        <v>42185</v>
      </c>
      <c r="S21" s="252"/>
      <c r="T21" s="232" t="str">
        <f>IF(P21="","",T17)</f>
        <v/>
      </c>
      <c r="U21" s="219" t="str">
        <f>IF(P21="","",ROUND((SUM(E21:I21)),2))</f>
        <v/>
      </c>
      <c r="V21" s="219" t="str">
        <f>IF(P21="","",U21*T21)</f>
        <v/>
      </c>
      <c r="W21" s="168"/>
      <c r="X21" s="168"/>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row>
    <row r="22" spans="1:50" s="63" customFormat="1" ht="68.25" customHeight="1" x14ac:dyDescent="0.25">
      <c r="A22" s="264" t="e">
        <f>IF(V22&gt;0,1,0)</f>
        <v>#REF!</v>
      </c>
      <c r="B22" s="120" t="str">
        <f>'Retainer Models and Costs'!B43</f>
        <v>Additional Support Staff Services</v>
      </c>
      <c r="C22" s="115"/>
      <c r="D22" s="105"/>
      <c r="E22" s="76"/>
      <c r="F22" s="76"/>
      <c r="G22" s="76"/>
      <c r="H22" s="76"/>
      <c r="I22" s="76"/>
      <c r="J22" s="153"/>
      <c r="K22" s="62"/>
      <c r="L22" s="302">
        <f t="shared" ref="L22" si="17">L17+1</f>
        <v>5</v>
      </c>
      <c r="M22" s="224">
        <f>M17</f>
        <v>42125</v>
      </c>
      <c r="N22" s="204">
        <f>N17</f>
        <v>30</v>
      </c>
      <c r="O22" s="204">
        <f>O17</f>
        <v>204343</v>
      </c>
      <c r="P22" s="204" t="str">
        <f t="shared" si="6"/>
        <v>Premium</v>
      </c>
      <c r="Q22" s="179">
        <f>Q17</f>
        <v>42156</v>
      </c>
      <c r="R22" s="179">
        <f>R17</f>
        <v>42185</v>
      </c>
      <c r="S22" s="258" t="str">
        <f>B22</f>
        <v>Additional Support Staff Services</v>
      </c>
      <c r="T22" s="231">
        <v>1</v>
      </c>
      <c r="U22" s="220" t="e">
        <f>SUM(U23:U26)</f>
        <v>#REF!</v>
      </c>
      <c r="V22" s="220" t="e">
        <f>SUM(V23:V26)</f>
        <v>#REF!</v>
      </c>
      <c r="W22" s="168"/>
      <c r="X22" s="168"/>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row>
    <row r="23" spans="1:50" s="63" customFormat="1" ht="30" customHeight="1" x14ac:dyDescent="0.25">
      <c r="A23" s="264">
        <v>0</v>
      </c>
      <c r="B23" s="294"/>
      <c r="C23" s="110" t="str">
        <f>'Retainer Models and Costs'!C44</f>
        <v>Full Detail Retainer</v>
      </c>
      <c r="D23" s="100" t="str">
        <f>'Retainer Models and Costs'!D44</f>
        <v>Hourly Rate</v>
      </c>
      <c r="E23" s="193">
        <f>'Retainer Models and Costs'!E44</f>
        <v>30</v>
      </c>
      <c r="F23" s="185" t="e">
        <f>'Retainer Models and Costs'!#REF!</f>
        <v>#REF!</v>
      </c>
      <c r="G23" s="185" t="e">
        <f>'Retainer Models and Costs'!#REF!</f>
        <v>#REF!</v>
      </c>
      <c r="H23" s="185" t="e">
        <f>'Retainer Models and Costs'!#REF!</f>
        <v>#REF!</v>
      </c>
      <c r="I23" s="185" t="str">
        <f>'Retainer Models and Costs'!F44</f>
        <v>N/A</v>
      </c>
      <c r="J23" s="154" t="str">
        <f>'Retainer Models and Costs'!G44</f>
        <v>Unlimited</v>
      </c>
      <c r="K23" s="139" t="str">
        <f>'Retainer Models and Costs'!H44</f>
        <v>N/A</v>
      </c>
      <c r="L23" s="303"/>
      <c r="M23" s="225">
        <f>M22</f>
        <v>42125</v>
      </c>
      <c r="N23" s="205">
        <f>N22</f>
        <v>30</v>
      </c>
      <c r="O23" s="226">
        <f>O18</f>
        <v>204343</v>
      </c>
      <c r="P23" s="226" t="str">
        <f t="shared" si="6"/>
        <v/>
      </c>
      <c r="Q23" s="227">
        <f>Q18</f>
        <v>42156</v>
      </c>
      <c r="R23" s="227">
        <f>R18</f>
        <v>42185</v>
      </c>
      <c r="S23" s="271"/>
      <c r="T23" s="233" t="str">
        <f>IF(P23="","",T22)</f>
        <v/>
      </c>
      <c r="U23" s="221" t="str">
        <f>IF(P23="","",ROUND((SUM(E23:I23)),2))</f>
        <v/>
      </c>
      <c r="V23" s="221" t="str">
        <f>IF(P23="","",U23*T23)</f>
        <v/>
      </c>
      <c r="W23" s="168"/>
      <c r="X23" s="168"/>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row>
    <row r="24" spans="1:50" s="63" customFormat="1" ht="30" customHeight="1" x14ac:dyDescent="0.25">
      <c r="A24" s="264">
        <v>0</v>
      </c>
      <c r="B24" s="294"/>
      <c r="C24" s="110" t="str">
        <f>'Retainer Models and Costs'!C45</f>
        <v>Premium Retainer</v>
      </c>
      <c r="D24" s="100" t="str">
        <f>'Retainer Models and Costs'!D45</f>
        <v>Hourly Rate</v>
      </c>
      <c r="E24" s="186">
        <f>'Retainer Models and Costs'!E45</f>
        <v>70</v>
      </c>
      <c r="F24" s="185" t="e">
        <f>'Retainer Models and Costs'!#REF!</f>
        <v>#REF!</v>
      </c>
      <c r="G24" s="185" t="e">
        <f>'Retainer Models and Costs'!#REF!</f>
        <v>#REF!</v>
      </c>
      <c r="H24" s="185" t="e">
        <f>'Retainer Models and Costs'!#REF!</f>
        <v>#REF!</v>
      </c>
      <c r="I24" s="185" t="str">
        <f>'Retainer Models and Costs'!F45</f>
        <v>N/A</v>
      </c>
      <c r="J24" s="154" t="str">
        <f>'Retainer Models and Costs'!G45</f>
        <v>Unlimited</v>
      </c>
      <c r="K24" s="139" t="str">
        <f>'Retainer Models and Costs'!H45</f>
        <v>N/A</v>
      </c>
      <c r="L24" s="303"/>
      <c r="M24" s="225">
        <f>M23</f>
        <v>42125</v>
      </c>
      <c r="N24" s="205">
        <f t="shared" ref="N24:N26" si="18">N23</f>
        <v>30</v>
      </c>
      <c r="O24" s="205">
        <f t="shared" ref="O24:O26" si="19">O23</f>
        <v>204343</v>
      </c>
      <c r="P24" s="226" t="str">
        <f t="shared" si="6"/>
        <v>Premium</v>
      </c>
      <c r="Q24" s="180">
        <f t="shared" ref="Q24:Q26" si="20">Q23</f>
        <v>42156</v>
      </c>
      <c r="R24" s="180">
        <f t="shared" ref="R24:R26" si="21">R23</f>
        <v>42185</v>
      </c>
      <c r="S24" s="253"/>
      <c r="T24" s="233">
        <f>IF(P24="","",T22)</f>
        <v>1</v>
      </c>
      <c r="U24" s="221" t="e">
        <f>IF(P24="","",ROUND((SUM(E24:I24)),2))</f>
        <v>#REF!</v>
      </c>
      <c r="V24" s="221" t="e">
        <f>IF(P24="","",U24*T24)</f>
        <v>#REF!</v>
      </c>
      <c r="W24" s="168"/>
      <c r="X24" s="168"/>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row>
    <row r="25" spans="1:50" s="63" customFormat="1" ht="30" customHeight="1" x14ac:dyDescent="0.25">
      <c r="A25" s="264">
        <v>0</v>
      </c>
      <c r="B25" s="294"/>
      <c r="C25" s="110" t="str">
        <f>'Retainer Models and Costs'!C46</f>
        <v>Deluxe Retainer</v>
      </c>
      <c r="D25" s="100" t="str">
        <f>'Retainer Models and Costs'!D46</f>
        <v>Hourly Rate</v>
      </c>
      <c r="E25" s="186">
        <f>'Retainer Models and Costs'!E46</f>
        <v>100</v>
      </c>
      <c r="F25" s="185" t="e">
        <f>'Retainer Models and Costs'!#REF!</f>
        <v>#REF!</v>
      </c>
      <c r="G25" s="185" t="e">
        <f>'Retainer Models and Costs'!#REF!</f>
        <v>#REF!</v>
      </c>
      <c r="H25" s="185" t="e">
        <f>'Retainer Models and Costs'!#REF!</f>
        <v>#REF!</v>
      </c>
      <c r="I25" s="185" t="str">
        <f>'Retainer Models and Costs'!F46</f>
        <v>N/A</v>
      </c>
      <c r="J25" s="154" t="str">
        <f>'Retainer Models and Costs'!G46</f>
        <v>Unlimited</v>
      </c>
      <c r="K25" s="139" t="str">
        <f>'Retainer Models and Costs'!H46</f>
        <v>N/A</v>
      </c>
      <c r="L25" s="303"/>
      <c r="M25" s="225">
        <f>M24</f>
        <v>42125</v>
      </c>
      <c r="N25" s="205">
        <f t="shared" si="18"/>
        <v>30</v>
      </c>
      <c r="O25" s="205">
        <f t="shared" si="19"/>
        <v>204343</v>
      </c>
      <c r="P25" s="226" t="str">
        <f t="shared" si="6"/>
        <v/>
      </c>
      <c r="Q25" s="180">
        <f t="shared" si="20"/>
        <v>42156</v>
      </c>
      <c r="R25" s="180">
        <f t="shared" si="21"/>
        <v>42185</v>
      </c>
      <c r="S25" s="253"/>
      <c r="T25" s="233" t="str">
        <f>IF(P25="","",T22)</f>
        <v/>
      </c>
      <c r="U25" s="221" t="str">
        <f>IF(P25="","",ROUND((SUM(E25:I25)),2))</f>
        <v/>
      </c>
      <c r="V25" s="221" t="str">
        <f>IF(P25="","",U25*T25)</f>
        <v/>
      </c>
      <c r="W25" s="168"/>
      <c r="X25" s="168"/>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row>
    <row r="26" spans="1:50" s="63" customFormat="1" ht="30" customHeight="1" x14ac:dyDescent="0.25">
      <c r="A26" s="264">
        <v>0</v>
      </c>
      <c r="B26" s="295"/>
      <c r="C26" s="111" t="str">
        <f>'Retainer Models and Costs'!C47</f>
        <v>Express Retainer</v>
      </c>
      <c r="D26" s="100" t="str">
        <f>'Retainer Models and Costs'!D47</f>
        <v>Hourly Rate</v>
      </c>
      <c r="E26" s="188">
        <f>'Retainer Models and Costs'!E47</f>
        <v>120</v>
      </c>
      <c r="F26" s="187" t="e">
        <f>'Retainer Models and Costs'!#REF!</f>
        <v>#REF!</v>
      </c>
      <c r="G26" s="187" t="e">
        <f>'Retainer Models and Costs'!#REF!</f>
        <v>#REF!</v>
      </c>
      <c r="H26" s="187" t="e">
        <f>'Retainer Models and Costs'!#REF!</f>
        <v>#REF!</v>
      </c>
      <c r="I26" s="187" t="str">
        <f>'Retainer Models and Costs'!F47</f>
        <v>N/A</v>
      </c>
      <c r="J26" s="154" t="str">
        <f>'Retainer Models and Costs'!G47</f>
        <v>Unlimited</v>
      </c>
      <c r="K26" s="155" t="str">
        <f>'Retainer Models and Costs'!H47</f>
        <v>N/A</v>
      </c>
      <c r="L26" s="304"/>
      <c r="M26" s="225">
        <f>M25</f>
        <v>42125</v>
      </c>
      <c r="N26" s="205">
        <f t="shared" si="18"/>
        <v>30</v>
      </c>
      <c r="O26" s="205">
        <f t="shared" si="19"/>
        <v>204343</v>
      </c>
      <c r="P26" s="226" t="str">
        <f t="shared" si="6"/>
        <v/>
      </c>
      <c r="Q26" s="180">
        <f t="shared" si="20"/>
        <v>42156</v>
      </c>
      <c r="R26" s="180">
        <f t="shared" si="21"/>
        <v>42185</v>
      </c>
      <c r="S26" s="253"/>
      <c r="T26" s="233" t="str">
        <f>IF(P26="","",T22)</f>
        <v/>
      </c>
      <c r="U26" s="221" t="str">
        <f>IF(P26="","",ROUND((SUM(E26:I26)),2))</f>
        <v/>
      </c>
      <c r="V26" s="221" t="str">
        <f>IF(P26="","",U26*T26)</f>
        <v/>
      </c>
      <c r="W26" s="168"/>
      <c r="X26" s="168"/>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row>
    <row r="27" spans="1:50" s="63" customFormat="1" ht="72.75" customHeight="1" x14ac:dyDescent="0.25">
      <c r="A27" s="264" t="e">
        <f>IF(V27&gt;0,1,0)</f>
        <v>#REF!</v>
      </c>
      <c r="B27" s="121" t="e">
        <f>'Retainer Models and Costs'!#REF!</f>
        <v>#REF!</v>
      </c>
      <c r="C27" s="112"/>
      <c r="D27" s="102"/>
      <c r="E27" s="71"/>
      <c r="F27" s="70"/>
      <c r="G27" s="70"/>
      <c r="H27" s="70"/>
      <c r="I27" s="70"/>
      <c r="J27" s="141"/>
      <c r="K27" s="143"/>
      <c r="L27" s="302">
        <f t="shared" ref="L27" si="22">L22+1</f>
        <v>6</v>
      </c>
      <c r="M27" s="175">
        <f>M22</f>
        <v>42125</v>
      </c>
      <c r="N27" s="202">
        <f>N22</f>
        <v>30</v>
      </c>
      <c r="O27" s="202">
        <f>O22</f>
        <v>204343</v>
      </c>
      <c r="P27" s="202" t="str">
        <f t="shared" si="6"/>
        <v>Premium</v>
      </c>
      <c r="Q27" s="177">
        <f>Q22</f>
        <v>42156</v>
      </c>
      <c r="R27" s="177">
        <f>R22</f>
        <v>42185</v>
      </c>
      <c r="S27" s="257" t="e">
        <f>B27</f>
        <v>#REF!</v>
      </c>
      <c r="T27" s="231">
        <v>0</v>
      </c>
      <c r="U27" s="210" t="e">
        <f>SUM(U28:U31)</f>
        <v>#REF!</v>
      </c>
      <c r="V27" s="210" t="e">
        <f>SUM(V28:V31)</f>
        <v>#REF!</v>
      </c>
      <c r="W27" s="168"/>
      <c r="X27" s="168"/>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row>
    <row r="28" spans="1:50" s="63" customFormat="1" ht="30" customHeight="1" x14ac:dyDescent="0.25">
      <c r="A28" s="264">
        <v>0</v>
      </c>
      <c r="B28" s="292"/>
      <c r="C28" s="113" t="e">
        <f>'Retainer Models and Costs'!#REF!</f>
        <v>#REF!</v>
      </c>
      <c r="D28" s="103" t="e">
        <f>'Retainer Models and Costs'!#REF!</f>
        <v>#REF!</v>
      </c>
      <c r="E28" s="194" t="e">
        <f>'Retainer Models and Costs'!#REF!</f>
        <v>#REF!</v>
      </c>
      <c r="F28" s="189" t="e">
        <f>'Retainer Models and Costs'!#REF!</f>
        <v>#REF!</v>
      </c>
      <c r="G28" s="189" t="e">
        <f>'Retainer Models and Costs'!#REF!</f>
        <v>#REF!</v>
      </c>
      <c r="H28" s="189" t="e">
        <f>'Retainer Models and Costs'!#REF!</f>
        <v>#REF!</v>
      </c>
      <c r="I28" s="189" t="e">
        <f>'Retainer Models and Costs'!#REF!</f>
        <v>#REF!</v>
      </c>
      <c r="J28" s="149" t="e">
        <f>'Retainer Models and Costs'!#REF!</f>
        <v>#REF!</v>
      </c>
      <c r="K28" s="145" t="e">
        <f>'Retainer Models and Costs'!#REF!</f>
        <v>#REF!</v>
      </c>
      <c r="L28" s="303"/>
      <c r="M28" s="200">
        <f>M27</f>
        <v>42125</v>
      </c>
      <c r="N28" s="203">
        <f>N27</f>
        <v>30</v>
      </c>
      <c r="O28" s="208">
        <f>O23</f>
        <v>204343</v>
      </c>
      <c r="P28" s="208" t="str">
        <f t="shared" si="6"/>
        <v/>
      </c>
      <c r="Q28" s="209">
        <f>Q23</f>
        <v>42156</v>
      </c>
      <c r="R28" s="209">
        <f>R23</f>
        <v>42185</v>
      </c>
      <c r="S28" s="261">
        <f>B28</f>
        <v>0</v>
      </c>
      <c r="T28" s="232" t="str">
        <f>IF(P28="","",T27)</f>
        <v/>
      </c>
      <c r="U28" s="219" t="str">
        <f>IF(P28="","",ROUND((SUM(E28:I28)),2))</f>
        <v/>
      </c>
      <c r="V28" s="219" t="str">
        <f>IF(P28="","",U28*T28)</f>
        <v/>
      </c>
      <c r="W28" s="168"/>
      <c r="X28" s="168"/>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row>
    <row r="29" spans="1:50" s="63" customFormat="1" ht="30" customHeight="1" x14ac:dyDescent="0.25">
      <c r="A29" s="264">
        <v>0</v>
      </c>
      <c r="B29" s="292"/>
      <c r="C29" s="113" t="e">
        <f>'Retainer Models and Costs'!#REF!</f>
        <v>#REF!</v>
      </c>
      <c r="D29" s="103" t="e">
        <f>'Retainer Models and Costs'!#REF!</f>
        <v>#REF!</v>
      </c>
      <c r="E29" s="190" t="e">
        <f>'Retainer Models and Costs'!#REF!</f>
        <v>#REF!</v>
      </c>
      <c r="F29" s="189" t="e">
        <f>'Retainer Models and Costs'!#REF!</f>
        <v>#REF!</v>
      </c>
      <c r="G29" s="189" t="e">
        <f>'Retainer Models and Costs'!#REF!</f>
        <v>#REF!</v>
      </c>
      <c r="H29" s="189" t="e">
        <f>'Retainer Models and Costs'!#REF!</f>
        <v>#REF!</v>
      </c>
      <c r="I29" s="189" t="e">
        <f>'Retainer Models and Costs'!#REF!</f>
        <v>#REF!</v>
      </c>
      <c r="J29" s="150" t="e">
        <f>'Retainer Models and Costs'!#REF!</f>
        <v>#REF!</v>
      </c>
      <c r="K29" s="145" t="e">
        <f>'Retainer Models and Costs'!#REF!</f>
        <v>#REF!</v>
      </c>
      <c r="L29" s="303"/>
      <c r="M29" s="200">
        <f>M28</f>
        <v>42125</v>
      </c>
      <c r="N29" s="203">
        <f t="shared" ref="N29:N31" si="23">N28</f>
        <v>30</v>
      </c>
      <c r="O29" s="203">
        <f t="shared" ref="O29:O31" si="24">O28</f>
        <v>204343</v>
      </c>
      <c r="P29" s="208" t="str">
        <f t="shared" si="6"/>
        <v>Premium</v>
      </c>
      <c r="Q29" s="178">
        <f t="shared" ref="Q29:Q31" si="25">Q28</f>
        <v>42156</v>
      </c>
      <c r="R29" s="178">
        <f t="shared" ref="R29:R31" si="26">R28</f>
        <v>42185</v>
      </c>
      <c r="S29" s="252"/>
      <c r="T29" s="232">
        <f>IF(P29="","",T27)</f>
        <v>0</v>
      </c>
      <c r="U29" s="219" t="e">
        <f>IF(P29="","",ROUND((SUM(E29:I29)),2))</f>
        <v>#REF!</v>
      </c>
      <c r="V29" s="219" t="e">
        <f>IF(P29="","",U29*T29)</f>
        <v>#REF!</v>
      </c>
      <c r="W29" s="168"/>
      <c r="X29" s="168"/>
    </row>
    <row r="30" spans="1:50" s="63" customFormat="1" ht="30" customHeight="1" x14ac:dyDescent="0.25">
      <c r="A30" s="264">
        <v>0</v>
      </c>
      <c r="B30" s="292"/>
      <c r="C30" s="113" t="e">
        <f>'Retainer Models and Costs'!#REF!</f>
        <v>#REF!</v>
      </c>
      <c r="D30" s="103" t="e">
        <f>'Retainer Models and Costs'!#REF!</f>
        <v>#REF!</v>
      </c>
      <c r="E30" s="190" t="e">
        <f>'Retainer Models and Costs'!#REF!</f>
        <v>#REF!</v>
      </c>
      <c r="F30" s="189" t="e">
        <f>'Retainer Models and Costs'!#REF!</f>
        <v>#REF!</v>
      </c>
      <c r="G30" s="189" t="e">
        <f>'Retainer Models and Costs'!#REF!</f>
        <v>#REF!</v>
      </c>
      <c r="H30" s="189" t="e">
        <f>'Retainer Models and Costs'!#REF!</f>
        <v>#REF!</v>
      </c>
      <c r="I30" s="189" t="e">
        <f>'Retainer Models and Costs'!#REF!</f>
        <v>#REF!</v>
      </c>
      <c r="J30" s="150" t="e">
        <f>'Retainer Models and Costs'!#REF!</f>
        <v>#REF!</v>
      </c>
      <c r="K30" s="145" t="e">
        <f>'Retainer Models and Costs'!#REF!</f>
        <v>#REF!</v>
      </c>
      <c r="L30" s="303"/>
      <c r="M30" s="200">
        <f>M29</f>
        <v>42125</v>
      </c>
      <c r="N30" s="203">
        <f t="shared" si="23"/>
        <v>30</v>
      </c>
      <c r="O30" s="203">
        <f t="shared" si="24"/>
        <v>204343</v>
      </c>
      <c r="P30" s="208" t="str">
        <f t="shared" si="6"/>
        <v/>
      </c>
      <c r="Q30" s="178">
        <f t="shared" si="25"/>
        <v>42156</v>
      </c>
      <c r="R30" s="178">
        <f t="shared" si="26"/>
        <v>42185</v>
      </c>
      <c r="S30" s="252"/>
      <c r="T30" s="232" t="str">
        <f>IF(P30="","",T27)</f>
        <v/>
      </c>
      <c r="U30" s="219" t="str">
        <f>IF(P30="","",ROUND((SUM(E30:I30)),2))</f>
        <v/>
      </c>
      <c r="V30" s="219" t="str">
        <f>IF(P30="","",U30*T30)</f>
        <v/>
      </c>
      <c r="W30" s="168"/>
      <c r="X30" s="168"/>
    </row>
    <row r="31" spans="1:50" s="63" customFormat="1" ht="30" customHeight="1" x14ac:dyDescent="0.25">
      <c r="A31" s="264">
        <v>0</v>
      </c>
      <c r="B31" s="293"/>
      <c r="C31" s="114" t="e">
        <f>'Retainer Models and Costs'!#REF!</f>
        <v>#REF!</v>
      </c>
      <c r="D31" s="104" t="e">
        <f>'Retainer Models and Costs'!#REF!</f>
        <v>#REF!</v>
      </c>
      <c r="E31" s="192" t="e">
        <f>'Retainer Models and Costs'!#REF!</f>
        <v>#REF!</v>
      </c>
      <c r="F31" s="191" t="e">
        <f>'Retainer Models and Costs'!#REF!</f>
        <v>#REF!</v>
      </c>
      <c r="G31" s="191" t="e">
        <f>'Retainer Models and Costs'!#REF!</f>
        <v>#REF!</v>
      </c>
      <c r="H31" s="191" t="e">
        <f>'Retainer Models and Costs'!#REF!</f>
        <v>#REF!</v>
      </c>
      <c r="I31" s="191" t="e">
        <f>'Retainer Models and Costs'!#REF!</f>
        <v>#REF!</v>
      </c>
      <c r="J31" s="151" t="e">
        <f>'Retainer Models and Costs'!#REF!</f>
        <v>#REF!</v>
      </c>
      <c r="K31" s="152" t="e">
        <f>'Retainer Models and Costs'!#REF!</f>
        <v>#REF!</v>
      </c>
      <c r="L31" s="304"/>
      <c r="M31" s="200">
        <f>M30</f>
        <v>42125</v>
      </c>
      <c r="N31" s="203">
        <f t="shared" si="23"/>
        <v>30</v>
      </c>
      <c r="O31" s="203">
        <f t="shared" si="24"/>
        <v>204343</v>
      </c>
      <c r="P31" s="208" t="str">
        <f t="shared" si="6"/>
        <v/>
      </c>
      <c r="Q31" s="178">
        <f t="shared" si="25"/>
        <v>42156</v>
      </c>
      <c r="R31" s="178">
        <f t="shared" si="26"/>
        <v>42185</v>
      </c>
      <c r="S31" s="252"/>
      <c r="T31" s="232" t="str">
        <f>IF(P31="","",T27)</f>
        <v/>
      </c>
      <c r="U31" s="219" t="str">
        <f>IF(P31="","",ROUND((SUM(E31:I31)),2))</f>
        <v/>
      </c>
      <c r="V31" s="219" t="str">
        <f>IF(P31="","",U31*T31)</f>
        <v/>
      </c>
      <c r="W31" s="168"/>
      <c r="X31" s="168"/>
    </row>
    <row r="32" spans="1:50" s="63" customFormat="1" ht="30.75" customHeight="1" x14ac:dyDescent="0.25">
      <c r="A32" s="264" t="e">
        <f>IF(V32&gt;0,1,0)</f>
        <v>#REF!</v>
      </c>
      <c r="B32" s="122" t="e">
        <f>'Retainer Models and Costs'!#REF!</f>
        <v>#REF!</v>
      </c>
      <c r="C32" s="116"/>
      <c r="D32" s="106"/>
      <c r="E32" s="195"/>
      <c r="F32" s="78"/>
      <c r="G32" s="78"/>
      <c r="H32" s="78"/>
      <c r="I32" s="78"/>
      <c r="J32" s="156"/>
      <c r="K32" s="157"/>
      <c r="L32" s="302">
        <f t="shared" ref="L32" si="27">L27+1</f>
        <v>7</v>
      </c>
      <c r="M32" s="224">
        <f>M27</f>
        <v>42125</v>
      </c>
      <c r="N32" s="204">
        <f>N27</f>
        <v>30</v>
      </c>
      <c r="O32" s="204">
        <f>O27</f>
        <v>204343</v>
      </c>
      <c r="P32" s="204" t="str">
        <f t="shared" si="6"/>
        <v>Premium</v>
      </c>
      <c r="Q32" s="179">
        <f>Q27</f>
        <v>42156</v>
      </c>
      <c r="R32" s="179">
        <f>R27</f>
        <v>42185</v>
      </c>
      <c r="S32" s="258" t="e">
        <f>B32</f>
        <v>#REF!</v>
      </c>
      <c r="T32" s="231">
        <v>0</v>
      </c>
      <c r="U32" s="220" t="e">
        <f>SUM(U33:U36)</f>
        <v>#REF!</v>
      </c>
      <c r="V32" s="220" t="e">
        <f>SUM(V33:V36)</f>
        <v>#REF!</v>
      </c>
      <c r="W32" s="168"/>
      <c r="X32" s="168"/>
    </row>
    <row r="33" spans="1:24" s="63" customFormat="1" ht="30" customHeight="1" x14ac:dyDescent="0.25">
      <c r="A33" s="264">
        <v>0</v>
      </c>
      <c r="B33" s="294"/>
      <c r="C33" s="117" t="e">
        <f>'Retainer Models and Costs'!#REF!</f>
        <v>#REF!</v>
      </c>
      <c r="D33" s="100" t="e">
        <f>'Retainer Models and Costs'!#REF!</f>
        <v>#REF!</v>
      </c>
      <c r="E33" s="193" t="e">
        <f>'Retainer Models and Costs'!#REF!</f>
        <v>#REF!</v>
      </c>
      <c r="F33" s="196" t="e">
        <f>'Retainer Models and Costs'!#REF!</f>
        <v>#REF!</v>
      </c>
      <c r="G33" s="196" t="e">
        <f>'Retainer Models and Costs'!#REF!</f>
        <v>#REF!</v>
      </c>
      <c r="H33" s="196" t="e">
        <f>'Retainer Models and Costs'!#REF!</f>
        <v>#REF!</v>
      </c>
      <c r="I33" s="196" t="e">
        <f>'Retainer Models and Costs'!#REF!</f>
        <v>#REF!</v>
      </c>
      <c r="J33" s="154" t="e">
        <f>'Retainer Models and Costs'!#REF!</f>
        <v>#REF!</v>
      </c>
      <c r="K33" s="139" t="e">
        <f>'Retainer Models and Costs'!#REF!</f>
        <v>#REF!</v>
      </c>
      <c r="L33" s="303"/>
      <c r="M33" s="225">
        <f>M32</f>
        <v>42125</v>
      </c>
      <c r="N33" s="205">
        <f>N32</f>
        <v>30</v>
      </c>
      <c r="O33" s="226">
        <f>O28</f>
        <v>204343</v>
      </c>
      <c r="P33" s="226" t="str">
        <f t="shared" si="6"/>
        <v/>
      </c>
      <c r="Q33" s="227">
        <f>Q28</f>
        <v>42156</v>
      </c>
      <c r="R33" s="227">
        <f>R28</f>
        <v>42185</v>
      </c>
      <c r="S33" s="271"/>
      <c r="T33" s="233" t="str">
        <f>IF(P33="","",T32)</f>
        <v/>
      </c>
      <c r="U33" s="221" t="str">
        <f>IF(P33="","",ROUND((SUM(E33:I33)),2))</f>
        <v/>
      </c>
      <c r="V33" s="221" t="str">
        <f>IF(P33="","",U33*T33)</f>
        <v/>
      </c>
      <c r="W33" s="168"/>
      <c r="X33" s="168"/>
    </row>
    <row r="34" spans="1:24" s="63" customFormat="1" ht="30" customHeight="1" x14ac:dyDescent="0.25">
      <c r="A34" s="264">
        <v>0</v>
      </c>
      <c r="B34" s="294"/>
      <c r="C34" s="117" t="e">
        <f>'Retainer Models and Costs'!#REF!</f>
        <v>#REF!</v>
      </c>
      <c r="D34" s="100" t="e">
        <f>'Retainer Models and Costs'!#REF!</f>
        <v>#REF!</v>
      </c>
      <c r="E34" s="186" t="e">
        <f>'Retainer Models and Costs'!#REF!</f>
        <v>#REF!</v>
      </c>
      <c r="F34" s="196" t="e">
        <f>'Retainer Models and Costs'!#REF!</f>
        <v>#REF!</v>
      </c>
      <c r="G34" s="196" t="e">
        <f>'Retainer Models and Costs'!#REF!</f>
        <v>#REF!</v>
      </c>
      <c r="H34" s="196" t="e">
        <f>'Retainer Models and Costs'!#REF!</f>
        <v>#REF!</v>
      </c>
      <c r="I34" s="196" t="e">
        <f>'Retainer Models and Costs'!#REF!</f>
        <v>#REF!</v>
      </c>
      <c r="J34" s="154" t="e">
        <f>'Retainer Models and Costs'!#REF!</f>
        <v>#REF!</v>
      </c>
      <c r="K34" s="139" t="e">
        <f>'Retainer Models and Costs'!#REF!</f>
        <v>#REF!</v>
      </c>
      <c r="L34" s="303"/>
      <c r="M34" s="225">
        <f>M33</f>
        <v>42125</v>
      </c>
      <c r="N34" s="205">
        <f t="shared" ref="N34:N36" si="28">N33</f>
        <v>30</v>
      </c>
      <c r="O34" s="205">
        <f t="shared" ref="O34:O36" si="29">O33</f>
        <v>204343</v>
      </c>
      <c r="P34" s="226" t="str">
        <f t="shared" si="6"/>
        <v>Premium</v>
      </c>
      <c r="Q34" s="180">
        <f t="shared" ref="Q34:Q36" si="30">Q33</f>
        <v>42156</v>
      </c>
      <c r="R34" s="180">
        <f t="shared" ref="R34:R36" si="31">R33</f>
        <v>42185</v>
      </c>
      <c r="S34" s="253"/>
      <c r="T34" s="233">
        <f>IF(P34="","",T32)</f>
        <v>0</v>
      </c>
      <c r="U34" s="221" t="e">
        <f>IF(P34="","",ROUND((SUM(E34:I34)),2))</f>
        <v>#REF!</v>
      </c>
      <c r="V34" s="221" t="e">
        <f>IF(P34="","",U34*T34)</f>
        <v>#REF!</v>
      </c>
      <c r="W34" s="168"/>
      <c r="X34" s="168"/>
    </row>
    <row r="35" spans="1:24" s="63" customFormat="1" ht="30" customHeight="1" x14ac:dyDescent="0.25">
      <c r="A35" s="264">
        <v>0</v>
      </c>
      <c r="B35" s="294"/>
      <c r="C35" s="117" t="e">
        <f>'Retainer Models and Costs'!#REF!</f>
        <v>#REF!</v>
      </c>
      <c r="D35" s="100" t="e">
        <f>'Retainer Models and Costs'!#REF!</f>
        <v>#REF!</v>
      </c>
      <c r="E35" s="186" t="e">
        <f>'Retainer Models and Costs'!#REF!</f>
        <v>#REF!</v>
      </c>
      <c r="F35" s="196" t="e">
        <f>'Retainer Models and Costs'!#REF!</f>
        <v>#REF!</v>
      </c>
      <c r="G35" s="196" t="e">
        <f>'Retainer Models and Costs'!#REF!</f>
        <v>#REF!</v>
      </c>
      <c r="H35" s="196" t="e">
        <f>'Retainer Models and Costs'!#REF!</f>
        <v>#REF!</v>
      </c>
      <c r="I35" s="196" t="e">
        <f>'Retainer Models and Costs'!#REF!</f>
        <v>#REF!</v>
      </c>
      <c r="J35" s="154" t="e">
        <f>'Retainer Models and Costs'!#REF!</f>
        <v>#REF!</v>
      </c>
      <c r="K35" s="139" t="e">
        <f>'Retainer Models and Costs'!#REF!</f>
        <v>#REF!</v>
      </c>
      <c r="L35" s="303"/>
      <c r="M35" s="225">
        <f>M34</f>
        <v>42125</v>
      </c>
      <c r="N35" s="205">
        <f t="shared" si="28"/>
        <v>30</v>
      </c>
      <c r="O35" s="205">
        <f t="shared" si="29"/>
        <v>204343</v>
      </c>
      <c r="P35" s="226" t="str">
        <f t="shared" si="6"/>
        <v/>
      </c>
      <c r="Q35" s="180">
        <f t="shared" si="30"/>
        <v>42156</v>
      </c>
      <c r="R35" s="180">
        <f t="shared" si="31"/>
        <v>42185</v>
      </c>
      <c r="S35" s="253"/>
      <c r="T35" s="233" t="str">
        <f>IF(P35="","",T32)</f>
        <v/>
      </c>
      <c r="U35" s="221" t="str">
        <f>IF(P35="","",ROUND((SUM(E35:I35)),2))</f>
        <v/>
      </c>
      <c r="V35" s="221" t="str">
        <f>IF(P35="","",U35*T35)</f>
        <v/>
      </c>
      <c r="W35" s="168"/>
      <c r="X35" s="168"/>
    </row>
    <row r="36" spans="1:24" s="63" customFormat="1" ht="30" customHeight="1" x14ac:dyDescent="0.25">
      <c r="A36" s="264">
        <v>0</v>
      </c>
      <c r="B36" s="295"/>
      <c r="C36" s="118" t="e">
        <f>'Retainer Models and Costs'!#REF!</f>
        <v>#REF!</v>
      </c>
      <c r="D36" s="100" t="e">
        <f>'Retainer Models and Costs'!#REF!</f>
        <v>#REF!</v>
      </c>
      <c r="E36" s="188" t="e">
        <f>'Retainer Models and Costs'!#REF!</f>
        <v>#REF!</v>
      </c>
      <c r="F36" s="197" t="e">
        <f>'Retainer Models and Costs'!#REF!</f>
        <v>#REF!</v>
      </c>
      <c r="G36" s="197" t="e">
        <f>'Retainer Models and Costs'!#REF!</f>
        <v>#REF!</v>
      </c>
      <c r="H36" s="197" t="e">
        <f>'Retainer Models and Costs'!#REF!</f>
        <v>#REF!</v>
      </c>
      <c r="I36" s="197" t="e">
        <f>'Retainer Models and Costs'!#REF!</f>
        <v>#REF!</v>
      </c>
      <c r="J36" s="154" t="e">
        <f>'Retainer Models and Costs'!#REF!</f>
        <v>#REF!</v>
      </c>
      <c r="K36" s="155" t="e">
        <f>'Retainer Models and Costs'!#REF!</f>
        <v>#REF!</v>
      </c>
      <c r="L36" s="304"/>
      <c r="M36" s="225">
        <f>M35</f>
        <v>42125</v>
      </c>
      <c r="N36" s="205">
        <f t="shared" si="28"/>
        <v>30</v>
      </c>
      <c r="O36" s="205">
        <f t="shared" si="29"/>
        <v>204343</v>
      </c>
      <c r="P36" s="226" t="str">
        <f t="shared" si="6"/>
        <v/>
      </c>
      <c r="Q36" s="180">
        <f t="shared" si="30"/>
        <v>42156</v>
      </c>
      <c r="R36" s="180">
        <f t="shared" si="31"/>
        <v>42185</v>
      </c>
      <c r="S36" s="253"/>
      <c r="T36" s="233" t="str">
        <f>IF(P36="","",T32)</f>
        <v/>
      </c>
      <c r="U36" s="221" t="str">
        <f>IF(P36="","",ROUND((SUM(E36:I36)),2))</f>
        <v/>
      </c>
      <c r="V36" s="221" t="str">
        <f>IF(P36="","",U36*T36)</f>
        <v/>
      </c>
      <c r="W36" s="168"/>
      <c r="X36" s="168"/>
    </row>
    <row r="37" spans="1:24" s="63" customFormat="1" ht="48.75" customHeight="1" x14ac:dyDescent="0.25">
      <c r="A37" s="264" t="e">
        <f>IF(V37&gt;0,1,0)</f>
        <v>#REF!</v>
      </c>
      <c r="B37" s="121" t="e">
        <f>'Retainer Models and Costs'!#REF!</f>
        <v>#REF!</v>
      </c>
      <c r="C37" s="112"/>
      <c r="D37" s="102"/>
      <c r="E37" s="71"/>
      <c r="F37" s="70"/>
      <c r="G37" s="70"/>
      <c r="H37" s="70"/>
      <c r="I37" s="70"/>
      <c r="J37" s="141"/>
      <c r="K37" s="143"/>
      <c r="L37" s="302">
        <f t="shared" ref="L37" si="32">L32+1</f>
        <v>8</v>
      </c>
      <c r="M37" s="175">
        <f>M32</f>
        <v>42125</v>
      </c>
      <c r="N37" s="202">
        <f>N32</f>
        <v>30</v>
      </c>
      <c r="O37" s="202">
        <f>O32</f>
        <v>204343</v>
      </c>
      <c r="P37" s="202" t="str">
        <f t="shared" si="6"/>
        <v>Premium</v>
      </c>
      <c r="Q37" s="177">
        <f>Q32</f>
        <v>42156</v>
      </c>
      <c r="R37" s="177">
        <f>R32</f>
        <v>42185</v>
      </c>
      <c r="S37" s="257" t="e">
        <f>B37</f>
        <v>#REF!</v>
      </c>
      <c r="T37" s="231">
        <v>0</v>
      </c>
      <c r="U37" s="210" t="e">
        <f>SUM(U38:U41)</f>
        <v>#REF!</v>
      </c>
      <c r="V37" s="210" t="e">
        <f>SUM(V38:V41)</f>
        <v>#REF!</v>
      </c>
      <c r="W37" s="168"/>
      <c r="X37" s="168"/>
    </row>
    <row r="38" spans="1:24" s="63" customFormat="1" ht="30" customHeight="1" x14ac:dyDescent="0.25">
      <c r="A38" s="264">
        <v>0</v>
      </c>
      <c r="B38" s="292"/>
      <c r="C38" s="113" t="e">
        <f>'Retainer Models and Costs'!#REF!</f>
        <v>#REF!</v>
      </c>
      <c r="D38" s="103" t="e">
        <f>'Retainer Models and Costs'!#REF!</f>
        <v>#REF!</v>
      </c>
      <c r="E38" s="194" t="e">
        <f>'Retainer Models and Costs'!#REF!</f>
        <v>#REF!</v>
      </c>
      <c r="F38" s="189" t="e">
        <f>'Retainer Models and Costs'!#REF!</f>
        <v>#REF!</v>
      </c>
      <c r="G38" s="189" t="e">
        <f>'Retainer Models and Costs'!#REF!</f>
        <v>#REF!</v>
      </c>
      <c r="H38" s="189" t="e">
        <f>'Retainer Models and Costs'!#REF!</f>
        <v>#REF!</v>
      </c>
      <c r="I38" s="189" t="e">
        <f>'Retainer Models and Costs'!#REF!</f>
        <v>#REF!</v>
      </c>
      <c r="J38" s="149" t="e">
        <f>'Retainer Models and Costs'!#REF!</f>
        <v>#REF!</v>
      </c>
      <c r="K38" s="145" t="e">
        <f>'Retainer Models and Costs'!#REF!</f>
        <v>#REF!</v>
      </c>
      <c r="L38" s="303"/>
      <c r="M38" s="200">
        <f>M37</f>
        <v>42125</v>
      </c>
      <c r="N38" s="203">
        <f>N37</f>
        <v>30</v>
      </c>
      <c r="O38" s="208">
        <f>O33</f>
        <v>204343</v>
      </c>
      <c r="P38" s="208" t="str">
        <f t="shared" si="6"/>
        <v/>
      </c>
      <c r="Q38" s="209">
        <f>Q33</f>
        <v>42156</v>
      </c>
      <c r="R38" s="209">
        <f>R33</f>
        <v>42185</v>
      </c>
      <c r="S38" s="261"/>
      <c r="T38" s="232" t="str">
        <f>IF(P38="","",T37)</f>
        <v/>
      </c>
      <c r="U38" s="219" t="str">
        <f>IF(P38="","",ROUND((SUM(E38:I38)),2))</f>
        <v/>
      </c>
      <c r="V38" s="219" t="str">
        <f>IF(P38="","",U38*T38)</f>
        <v/>
      </c>
      <c r="W38" s="168"/>
      <c r="X38" s="168"/>
    </row>
    <row r="39" spans="1:24" s="63" customFormat="1" ht="30" customHeight="1" x14ac:dyDescent="0.25">
      <c r="A39" s="264">
        <v>0</v>
      </c>
      <c r="B39" s="292"/>
      <c r="C39" s="113" t="e">
        <f>'Retainer Models and Costs'!#REF!</f>
        <v>#REF!</v>
      </c>
      <c r="D39" s="103" t="e">
        <f>'Retainer Models and Costs'!#REF!</f>
        <v>#REF!</v>
      </c>
      <c r="E39" s="190" t="e">
        <f>'Retainer Models and Costs'!#REF!</f>
        <v>#REF!</v>
      </c>
      <c r="F39" s="189" t="e">
        <f>'Retainer Models and Costs'!#REF!</f>
        <v>#REF!</v>
      </c>
      <c r="G39" s="189" t="e">
        <f>'Retainer Models and Costs'!#REF!</f>
        <v>#REF!</v>
      </c>
      <c r="H39" s="189" t="e">
        <f>'Retainer Models and Costs'!#REF!</f>
        <v>#REF!</v>
      </c>
      <c r="I39" s="189" t="e">
        <f>'Retainer Models and Costs'!#REF!</f>
        <v>#REF!</v>
      </c>
      <c r="J39" s="150" t="e">
        <f>'Retainer Models and Costs'!#REF!</f>
        <v>#REF!</v>
      </c>
      <c r="K39" s="145" t="e">
        <f>'Retainer Models and Costs'!#REF!</f>
        <v>#REF!</v>
      </c>
      <c r="L39" s="303"/>
      <c r="M39" s="200">
        <f>M38</f>
        <v>42125</v>
      </c>
      <c r="N39" s="203">
        <f t="shared" ref="N39:N41" si="33">N38</f>
        <v>30</v>
      </c>
      <c r="O39" s="203">
        <f t="shared" ref="O39:O41" si="34">O38</f>
        <v>204343</v>
      </c>
      <c r="P39" s="208" t="str">
        <f t="shared" si="6"/>
        <v>Premium</v>
      </c>
      <c r="Q39" s="178">
        <f t="shared" ref="Q39:Q41" si="35">Q38</f>
        <v>42156</v>
      </c>
      <c r="R39" s="178">
        <f t="shared" ref="R39:R41" si="36">R38</f>
        <v>42185</v>
      </c>
      <c r="S39" s="252"/>
      <c r="T39" s="232">
        <f>IF(P39="","",T37)</f>
        <v>0</v>
      </c>
      <c r="U39" s="219" t="e">
        <f>IF(P39="","",ROUND((SUM(E39:I39)),2))</f>
        <v>#REF!</v>
      </c>
      <c r="V39" s="219" t="e">
        <f>IF(P39="","",U39*T39)</f>
        <v>#REF!</v>
      </c>
      <c r="W39" s="168"/>
      <c r="X39" s="168"/>
    </row>
    <row r="40" spans="1:24" s="63" customFormat="1" ht="30" customHeight="1" x14ac:dyDescent="0.25">
      <c r="A40" s="264">
        <v>0</v>
      </c>
      <c r="B40" s="292"/>
      <c r="C40" s="113" t="e">
        <f>'Retainer Models and Costs'!#REF!</f>
        <v>#REF!</v>
      </c>
      <c r="D40" s="103" t="e">
        <f>'Retainer Models and Costs'!#REF!</f>
        <v>#REF!</v>
      </c>
      <c r="E40" s="190" t="e">
        <f>'Retainer Models and Costs'!#REF!</f>
        <v>#REF!</v>
      </c>
      <c r="F40" s="189" t="e">
        <f>'Retainer Models and Costs'!#REF!</f>
        <v>#REF!</v>
      </c>
      <c r="G40" s="189" t="e">
        <f>'Retainer Models and Costs'!#REF!</f>
        <v>#REF!</v>
      </c>
      <c r="H40" s="189" t="e">
        <f>'Retainer Models and Costs'!#REF!</f>
        <v>#REF!</v>
      </c>
      <c r="I40" s="189" t="e">
        <f>'Retainer Models and Costs'!#REF!</f>
        <v>#REF!</v>
      </c>
      <c r="J40" s="150" t="e">
        <f>'Retainer Models and Costs'!#REF!</f>
        <v>#REF!</v>
      </c>
      <c r="K40" s="145" t="e">
        <f>'Retainer Models and Costs'!#REF!</f>
        <v>#REF!</v>
      </c>
      <c r="L40" s="303"/>
      <c r="M40" s="200">
        <f>M39</f>
        <v>42125</v>
      </c>
      <c r="N40" s="203">
        <f t="shared" si="33"/>
        <v>30</v>
      </c>
      <c r="O40" s="203">
        <f t="shared" si="34"/>
        <v>204343</v>
      </c>
      <c r="P40" s="208" t="str">
        <f t="shared" si="6"/>
        <v/>
      </c>
      <c r="Q40" s="178">
        <f t="shared" si="35"/>
        <v>42156</v>
      </c>
      <c r="R40" s="178">
        <f t="shared" si="36"/>
        <v>42185</v>
      </c>
      <c r="S40" s="252"/>
      <c r="T40" s="232" t="str">
        <f>IF(P40="","",T37)</f>
        <v/>
      </c>
      <c r="U40" s="219" t="str">
        <f>IF(P40="","",ROUND((SUM(E40:I40)),2))</f>
        <v/>
      </c>
      <c r="V40" s="219" t="str">
        <f>IF(P40="","",U40*T40)</f>
        <v/>
      </c>
      <c r="W40" s="168"/>
      <c r="X40" s="168"/>
    </row>
    <row r="41" spans="1:24" s="63" customFormat="1" ht="30" customHeight="1" x14ac:dyDescent="0.25">
      <c r="A41" s="264">
        <v>0</v>
      </c>
      <c r="B41" s="293"/>
      <c r="C41" s="114" t="e">
        <f>'Retainer Models and Costs'!#REF!</f>
        <v>#REF!</v>
      </c>
      <c r="D41" s="104" t="e">
        <f>'Retainer Models and Costs'!#REF!</f>
        <v>#REF!</v>
      </c>
      <c r="E41" s="192" t="e">
        <f>'Retainer Models and Costs'!#REF!</f>
        <v>#REF!</v>
      </c>
      <c r="F41" s="191" t="e">
        <f>'Retainer Models and Costs'!#REF!</f>
        <v>#REF!</v>
      </c>
      <c r="G41" s="191" t="e">
        <f>'Retainer Models and Costs'!#REF!</f>
        <v>#REF!</v>
      </c>
      <c r="H41" s="191" t="e">
        <f>'Retainer Models and Costs'!#REF!</f>
        <v>#REF!</v>
      </c>
      <c r="I41" s="191" t="e">
        <f>'Retainer Models and Costs'!#REF!</f>
        <v>#REF!</v>
      </c>
      <c r="J41" s="151" t="e">
        <f>'Retainer Models and Costs'!#REF!</f>
        <v>#REF!</v>
      </c>
      <c r="K41" s="152" t="e">
        <f>'Retainer Models and Costs'!#REF!</f>
        <v>#REF!</v>
      </c>
      <c r="L41" s="304"/>
      <c r="M41" s="200">
        <f>M40</f>
        <v>42125</v>
      </c>
      <c r="N41" s="203">
        <f t="shared" si="33"/>
        <v>30</v>
      </c>
      <c r="O41" s="203">
        <f t="shared" si="34"/>
        <v>204343</v>
      </c>
      <c r="P41" s="208" t="str">
        <f t="shared" ref="P41:P72" si="37">P36</f>
        <v/>
      </c>
      <c r="Q41" s="178">
        <f t="shared" si="35"/>
        <v>42156</v>
      </c>
      <c r="R41" s="178">
        <f t="shared" si="36"/>
        <v>42185</v>
      </c>
      <c r="S41" s="252"/>
      <c r="T41" s="232" t="str">
        <f>IF(P41="","",T37)</f>
        <v/>
      </c>
      <c r="U41" s="219" t="str">
        <f>IF(P41="","",ROUND((SUM(E41:I41)),2))</f>
        <v/>
      </c>
      <c r="V41" s="219" t="str">
        <f>IF(P41="","",U41*T41)</f>
        <v/>
      </c>
      <c r="W41" s="168"/>
      <c r="X41" s="168"/>
    </row>
    <row r="42" spans="1:24" s="63" customFormat="1" ht="30.75" customHeight="1" x14ac:dyDescent="0.25">
      <c r="A42" s="264" t="e">
        <f>IF(V42&gt;0,1,0)</f>
        <v>#REF!</v>
      </c>
      <c r="B42" s="120" t="e">
        <f>'Retainer Models and Costs'!#REF!</f>
        <v>#REF!</v>
      </c>
      <c r="C42" s="115"/>
      <c r="D42" s="105"/>
      <c r="E42" s="198"/>
      <c r="F42" s="76"/>
      <c r="G42" s="76"/>
      <c r="H42" s="76"/>
      <c r="I42" s="76"/>
      <c r="J42" s="147"/>
      <c r="K42" s="62"/>
      <c r="L42" s="302">
        <f t="shared" ref="L42" si="38">L37+1</f>
        <v>9</v>
      </c>
      <c r="M42" s="224">
        <f>M37</f>
        <v>42125</v>
      </c>
      <c r="N42" s="204">
        <f>N37</f>
        <v>30</v>
      </c>
      <c r="O42" s="204">
        <f>O37</f>
        <v>204343</v>
      </c>
      <c r="P42" s="204" t="str">
        <f t="shared" si="37"/>
        <v>Premium</v>
      </c>
      <c r="Q42" s="179">
        <f>Q37</f>
        <v>42156</v>
      </c>
      <c r="R42" s="179">
        <f>R37</f>
        <v>42185</v>
      </c>
      <c r="S42" s="258" t="e">
        <f>B42</f>
        <v>#REF!</v>
      </c>
      <c r="T42" s="231">
        <v>0</v>
      </c>
      <c r="U42" s="220" t="e">
        <f>SUM(U43:U46)</f>
        <v>#REF!</v>
      </c>
      <c r="V42" s="220" t="e">
        <f>SUM(V43:V46)</f>
        <v>#REF!</v>
      </c>
      <c r="W42" s="168"/>
      <c r="X42" s="168"/>
    </row>
    <row r="43" spans="1:24" s="63" customFormat="1" ht="30" customHeight="1" x14ac:dyDescent="0.25">
      <c r="A43" s="264">
        <v>0</v>
      </c>
      <c r="B43" s="294"/>
      <c r="C43" s="110" t="e">
        <f>'Retainer Models and Costs'!#REF!</f>
        <v>#REF!</v>
      </c>
      <c r="D43" s="100" t="e">
        <f>'Retainer Models and Costs'!#REF!</f>
        <v>#REF!</v>
      </c>
      <c r="E43" s="193" t="e">
        <f>'Retainer Models and Costs'!#REF!</f>
        <v>#REF!</v>
      </c>
      <c r="F43" s="185" t="e">
        <f>'Retainer Models and Costs'!#REF!</f>
        <v>#REF!</v>
      </c>
      <c r="G43" s="185" t="e">
        <f>'Retainer Models and Costs'!#REF!</f>
        <v>#REF!</v>
      </c>
      <c r="H43" s="185" t="e">
        <f>'Retainer Models and Costs'!#REF!</f>
        <v>#REF!</v>
      </c>
      <c r="I43" s="185" t="e">
        <f>'Retainer Models and Costs'!#REF!</f>
        <v>#REF!</v>
      </c>
      <c r="J43" s="154" t="e">
        <f>'Retainer Models and Costs'!#REF!</f>
        <v>#REF!</v>
      </c>
      <c r="K43" s="139" t="e">
        <f>'Retainer Models and Costs'!#REF!</f>
        <v>#REF!</v>
      </c>
      <c r="L43" s="303"/>
      <c r="M43" s="225">
        <f>M42</f>
        <v>42125</v>
      </c>
      <c r="N43" s="205">
        <f>N42</f>
        <v>30</v>
      </c>
      <c r="O43" s="226">
        <f>O38</f>
        <v>204343</v>
      </c>
      <c r="P43" s="226" t="str">
        <f t="shared" si="37"/>
        <v/>
      </c>
      <c r="Q43" s="227">
        <f>Q38</f>
        <v>42156</v>
      </c>
      <c r="R43" s="227">
        <f>R38</f>
        <v>42185</v>
      </c>
      <c r="S43" s="253"/>
      <c r="T43" s="233" t="str">
        <f>IF(P43="","",T42)</f>
        <v/>
      </c>
      <c r="U43" s="221" t="str">
        <f>IF(P43="","",ROUND((SUM(E43:I43)),2))</f>
        <v/>
      </c>
      <c r="V43" s="221" t="str">
        <f>IF(P43="","",U43*T43)</f>
        <v/>
      </c>
      <c r="W43" s="168"/>
      <c r="X43" s="168"/>
    </row>
    <row r="44" spans="1:24" s="63" customFormat="1" ht="33.75" customHeight="1" x14ac:dyDescent="0.25">
      <c r="A44" s="264">
        <v>0</v>
      </c>
      <c r="B44" s="294"/>
      <c r="C44" s="110" t="e">
        <f>'Retainer Models and Costs'!#REF!</f>
        <v>#REF!</v>
      </c>
      <c r="D44" s="100" t="e">
        <f>'Retainer Models and Costs'!#REF!</f>
        <v>#REF!</v>
      </c>
      <c r="E44" s="186" t="e">
        <f>'Retainer Models and Costs'!#REF!</f>
        <v>#REF!</v>
      </c>
      <c r="F44" s="185" t="e">
        <f>'Retainer Models and Costs'!#REF!</f>
        <v>#REF!</v>
      </c>
      <c r="G44" s="185" t="e">
        <f>'Retainer Models and Costs'!#REF!</f>
        <v>#REF!</v>
      </c>
      <c r="H44" s="185" t="e">
        <f>'Retainer Models and Costs'!#REF!</f>
        <v>#REF!</v>
      </c>
      <c r="I44" s="185" t="e">
        <f>'Retainer Models and Costs'!#REF!</f>
        <v>#REF!</v>
      </c>
      <c r="J44" s="154" t="e">
        <f>'Retainer Models and Costs'!#REF!</f>
        <v>#REF!</v>
      </c>
      <c r="K44" s="139" t="e">
        <f>'Retainer Models and Costs'!#REF!</f>
        <v>#REF!</v>
      </c>
      <c r="L44" s="303"/>
      <c r="M44" s="225">
        <f>M43</f>
        <v>42125</v>
      </c>
      <c r="N44" s="205">
        <f t="shared" ref="N44:N46" si="39">N43</f>
        <v>30</v>
      </c>
      <c r="O44" s="205">
        <f t="shared" ref="O44:O46" si="40">O43</f>
        <v>204343</v>
      </c>
      <c r="P44" s="226" t="str">
        <f t="shared" si="37"/>
        <v>Premium</v>
      </c>
      <c r="Q44" s="180">
        <f t="shared" ref="Q44:Q46" si="41">Q43</f>
        <v>42156</v>
      </c>
      <c r="R44" s="180">
        <f t="shared" ref="R44:R46" si="42">R43</f>
        <v>42185</v>
      </c>
      <c r="S44" s="253"/>
      <c r="T44" s="233">
        <f>IF(P44="","",T42)</f>
        <v>0</v>
      </c>
      <c r="U44" s="221" t="e">
        <f>IF(P44="","",ROUND((SUM(E44:I44)),2))</f>
        <v>#REF!</v>
      </c>
      <c r="V44" s="221" t="e">
        <f>IF(P44="","",U44*T44)</f>
        <v>#REF!</v>
      </c>
      <c r="W44" s="168"/>
      <c r="X44" s="168"/>
    </row>
    <row r="45" spans="1:24" s="63" customFormat="1" ht="30" customHeight="1" x14ac:dyDescent="0.25">
      <c r="A45" s="264">
        <v>0</v>
      </c>
      <c r="B45" s="294"/>
      <c r="C45" s="110" t="e">
        <f>'Retainer Models and Costs'!#REF!</f>
        <v>#REF!</v>
      </c>
      <c r="D45" s="100" t="e">
        <f>'Retainer Models and Costs'!#REF!</f>
        <v>#REF!</v>
      </c>
      <c r="E45" s="186" t="e">
        <f>'Retainer Models and Costs'!#REF!</f>
        <v>#REF!</v>
      </c>
      <c r="F45" s="185" t="e">
        <f>'Retainer Models and Costs'!#REF!</f>
        <v>#REF!</v>
      </c>
      <c r="G45" s="185" t="e">
        <f>'Retainer Models and Costs'!#REF!</f>
        <v>#REF!</v>
      </c>
      <c r="H45" s="185" t="e">
        <f>'Retainer Models and Costs'!#REF!</f>
        <v>#REF!</v>
      </c>
      <c r="I45" s="185" t="e">
        <f>'Retainer Models and Costs'!#REF!</f>
        <v>#REF!</v>
      </c>
      <c r="J45" s="154" t="e">
        <f>'Retainer Models and Costs'!#REF!</f>
        <v>#REF!</v>
      </c>
      <c r="K45" s="139" t="e">
        <f>'Retainer Models and Costs'!#REF!</f>
        <v>#REF!</v>
      </c>
      <c r="L45" s="303"/>
      <c r="M45" s="225">
        <f>M44</f>
        <v>42125</v>
      </c>
      <c r="N45" s="205">
        <f t="shared" si="39"/>
        <v>30</v>
      </c>
      <c r="O45" s="205">
        <f t="shared" si="40"/>
        <v>204343</v>
      </c>
      <c r="P45" s="226" t="str">
        <f t="shared" si="37"/>
        <v/>
      </c>
      <c r="Q45" s="180">
        <f t="shared" si="41"/>
        <v>42156</v>
      </c>
      <c r="R45" s="180">
        <f t="shared" si="42"/>
        <v>42185</v>
      </c>
      <c r="S45" s="253"/>
      <c r="T45" s="233" t="str">
        <f>IF(P45="","",T42)</f>
        <v/>
      </c>
      <c r="U45" s="221" t="str">
        <f>IF(P45="","",ROUND((SUM(E45:I45)),2))</f>
        <v/>
      </c>
      <c r="V45" s="221" t="str">
        <f>IF(P45="","",U45*T45)</f>
        <v/>
      </c>
      <c r="W45" s="168"/>
      <c r="X45" s="168"/>
    </row>
    <row r="46" spans="1:24" s="63" customFormat="1" ht="30" customHeight="1" x14ac:dyDescent="0.25">
      <c r="A46" s="264">
        <v>0</v>
      </c>
      <c r="B46" s="295"/>
      <c r="C46" s="111" t="e">
        <f>'Retainer Models and Costs'!#REF!</f>
        <v>#REF!</v>
      </c>
      <c r="D46" s="100" t="e">
        <f>'Retainer Models and Costs'!#REF!</f>
        <v>#REF!</v>
      </c>
      <c r="E46" s="188" t="e">
        <f>'Retainer Models and Costs'!#REF!</f>
        <v>#REF!</v>
      </c>
      <c r="F46" s="187" t="e">
        <f>'Retainer Models and Costs'!#REF!</f>
        <v>#REF!</v>
      </c>
      <c r="G46" s="187" t="e">
        <f>'Retainer Models and Costs'!#REF!</f>
        <v>#REF!</v>
      </c>
      <c r="H46" s="187" t="e">
        <f>'Retainer Models and Costs'!#REF!</f>
        <v>#REF!</v>
      </c>
      <c r="I46" s="187" t="e">
        <f>'Retainer Models and Costs'!#REF!</f>
        <v>#REF!</v>
      </c>
      <c r="J46" s="154" t="e">
        <f>'Retainer Models and Costs'!#REF!</f>
        <v>#REF!</v>
      </c>
      <c r="K46" s="155" t="e">
        <f>'Retainer Models and Costs'!#REF!</f>
        <v>#REF!</v>
      </c>
      <c r="L46" s="304"/>
      <c r="M46" s="225">
        <f>M45</f>
        <v>42125</v>
      </c>
      <c r="N46" s="205">
        <f t="shared" si="39"/>
        <v>30</v>
      </c>
      <c r="O46" s="205">
        <f t="shared" si="40"/>
        <v>204343</v>
      </c>
      <c r="P46" s="226" t="str">
        <f t="shared" si="37"/>
        <v/>
      </c>
      <c r="Q46" s="180">
        <f t="shared" si="41"/>
        <v>42156</v>
      </c>
      <c r="R46" s="180">
        <f t="shared" si="42"/>
        <v>42185</v>
      </c>
      <c r="S46" s="253"/>
      <c r="T46" s="233" t="str">
        <f>IF(P46="","",T42)</f>
        <v/>
      </c>
      <c r="U46" s="221" t="str">
        <f>IF(P46="","",ROUND((SUM(E46:I46)),2))</f>
        <v/>
      </c>
      <c r="V46" s="221" t="str">
        <f>IF(P46="","",U46*T46)</f>
        <v/>
      </c>
      <c r="W46" s="168"/>
      <c r="X46" s="168"/>
    </row>
    <row r="47" spans="1:24" s="63" customFormat="1" ht="43.5" customHeight="1" x14ac:dyDescent="0.25">
      <c r="A47" s="264" t="e">
        <f>IF(V47&gt;0,1,0)</f>
        <v>#REF!</v>
      </c>
      <c r="B47" s="121" t="e">
        <f>'Retainer Models and Costs'!#REF!</f>
        <v>#REF!</v>
      </c>
      <c r="C47" s="112" t="e">
        <f>'Retainer Models and Costs'!#REF!</f>
        <v>#REF!</v>
      </c>
      <c r="D47" s="102" t="e">
        <f>'Retainer Models and Costs'!#REF!</f>
        <v>#REF!</v>
      </c>
      <c r="E47" s="71" t="e">
        <f>'Retainer Models and Costs'!#REF!</f>
        <v>#REF!</v>
      </c>
      <c r="F47" s="70" t="e">
        <f>'Retainer Models and Costs'!#REF!</f>
        <v>#REF!</v>
      </c>
      <c r="G47" s="70" t="e">
        <f>'Retainer Models and Costs'!#REF!</f>
        <v>#REF!</v>
      </c>
      <c r="H47" s="70" t="e">
        <f>'Retainer Models and Costs'!#REF!</f>
        <v>#REF!</v>
      </c>
      <c r="I47" s="70" t="e">
        <f>'Retainer Models and Costs'!#REF!</f>
        <v>#REF!</v>
      </c>
      <c r="J47" s="141" t="e">
        <f>'Retainer Models and Costs'!#REF!</f>
        <v>#REF!</v>
      </c>
      <c r="K47" s="143" t="e">
        <f>'Retainer Models and Costs'!#REF!</f>
        <v>#REF!</v>
      </c>
      <c r="L47" s="302">
        <f t="shared" ref="L47" si="43">L42+1</f>
        <v>10</v>
      </c>
      <c r="M47" s="175">
        <f>M42</f>
        <v>42125</v>
      </c>
      <c r="N47" s="202">
        <f>N42</f>
        <v>30</v>
      </c>
      <c r="O47" s="202">
        <f>O42</f>
        <v>204343</v>
      </c>
      <c r="P47" s="202" t="str">
        <f t="shared" si="37"/>
        <v>Premium</v>
      </c>
      <c r="Q47" s="177">
        <f>Q42</f>
        <v>42156</v>
      </c>
      <c r="R47" s="177">
        <f>R42</f>
        <v>42185</v>
      </c>
      <c r="S47" s="261" t="e">
        <f>B47</f>
        <v>#REF!</v>
      </c>
      <c r="T47" s="231">
        <v>0</v>
      </c>
      <c r="U47" s="210" t="e">
        <f>SUM(U48:U51)</f>
        <v>#REF!</v>
      </c>
      <c r="V47" s="210" t="e">
        <f>SUM(V48:V51)</f>
        <v>#REF!</v>
      </c>
      <c r="W47" s="168"/>
      <c r="X47" s="168"/>
    </row>
    <row r="48" spans="1:24" s="63" customFormat="1" ht="30" customHeight="1" x14ac:dyDescent="0.25">
      <c r="A48" s="264">
        <v>0</v>
      </c>
      <c r="B48" s="292"/>
      <c r="C48" s="113" t="e">
        <f>'Retainer Models and Costs'!#REF!</f>
        <v>#REF!</v>
      </c>
      <c r="D48" s="103" t="e">
        <f>'Retainer Models and Costs'!#REF!</f>
        <v>#REF!</v>
      </c>
      <c r="E48" s="194" t="e">
        <f>'Retainer Models and Costs'!#REF!</f>
        <v>#REF!</v>
      </c>
      <c r="F48" s="189" t="e">
        <f>'Retainer Models and Costs'!#REF!</f>
        <v>#REF!</v>
      </c>
      <c r="G48" s="189" t="e">
        <f>'Retainer Models and Costs'!#REF!</f>
        <v>#REF!</v>
      </c>
      <c r="H48" s="189" t="e">
        <f>'Retainer Models and Costs'!#REF!</f>
        <v>#REF!</v>
      </c>
      <c r="I48" s="189" t="e">
        <f>'Retainer Models and Costs'!#REF!</f>
        <v>#REF!</v>
      </c>
      <c r="J48" s="149" t="e">
        <f>'Retainer Models and Costs'!#REF!</f>
        <v>#REF!</v>
      </c>
      <c r="K48" s="145" t="e">
        <f>'Retainer Models and Costs'!#REF!</f>
        <v>#REF!</v>
      </c>
      <c r="L48" s="303"/>
      <c r="M48" s="200">
        <f>M47</f>
        <v>42125</v>
      </c>
      <c r="N48" s="203">
        <f>N47</f>
        <v>30</v>
      </c>
      <c r="O48" s="208">
        <f>O43</f>
        <v>204343</v>
      </c>
      <c r="P48" s="208" t="str">
        <f t="shared" si="37"/>
        <v/>
      </c>
      <c r="Q48" s="209">
        <f>Q43</f>
        <v>42156</v>
      </c>
      <c r="R48" s="209">
        <f>R43</f>
        <v>42185</v>
      </c>
      <c r="S48" s="252"/>
      <c r="T48" s="232" t="str">
        <f>IF(P48="","",T47)</f>
        <v/>
      </c>
      <c r="U48" s="219" t="str">
        <f>IF(P48="","",ROUND((SUM(E48:I48)),2))</f>
        <v/>
      </c>
      <c r="V48" s="219" t="str">
        <f>IF(P48="","",U48*T48)</f>
        <v/>
      </c>
      <c r="W48" s="168"/>
      <c r="X48" s="168"/>
    </row>
    <row r="49" spans="1:24" s="63" customFormat="1" ht="24.75" customHeight="1" x14ac:dyDescent="0.25">
      <c r="A49" s="264">
        <v>0</v>
      </c>
      <c r="B49" s="292"/>
      <c r="C49" s="113" t="e">
        <f>'Retainer Models and Costs'!#REF!</f>
        <v>#REF!</v>
      </c>
      <c r="D49" s="103" t="e">
        <f>'Retainer Models and Costs'!#REF!</f>
        <v>#REF!</v>
      </c>
      <c r="E49" s="190" t="e">
        <f>'Retainer Models and Costs'!#REF!</f>
        <v>#REF!</v>
      </c>
      <c r="F49" s="189" t="e">
        <f>'Retainer Models and Costs'!#REF!</f>
        <v>#REF!</v>
      </c>
      <c r="G49" s="189" t="e">
        <f>'Retainer Models and Costs'!#REF!</f>
        <v>#REF!</v>
      </c>
      <c r="H49" s="189" t="e">
        <f>'Retainer Models and Costs'!#REF!</f>
        <v>#REF!</v>
      </c>
      <c r="I49" s="189" t="e">
        <f>'Retainer Models and Costs'!#REF!</f>
        <v>#REF!</v>
      </c>
      <c r="J49" s="150" t="e">
        <f>'Retainer Models and Costs'!#REF!</f>
        <v>#REF!</v>
      </c>
      <c r="K49" s="145" t="e">
        <f>'Retainer Models and Costs'!#REF!</f>
        <v>#REF!</v>
      </c>
      <c r="L49" s="303"/>
      <c r="M49" s="200">
        <f>M48</f>
        <v>42125</v>
      </c>
      <c r="N49" s="203">
        <f t="shared" ref="N49:N51" si="44">N48</f>
        <v>30</v>
      </c>
      <c r="O49" s="203">
        <f t="shared" ref="O49:O51" si="45">O48</f>
        <v>204343</v>
      </c>
      <c r="P49" s="208" t="str">
        <f t="shared" si="37"/>
        <v>Premium</v>
      </c>
      <c r="Q49" s="178">
        <f t="shared" ref="Q49:Q51" si="46">Q48</f>
        <v>42156</v>
      </c>
      <c r="R49" s="178">
        <f t="shared" ref="R49:R51" si="47">R48</f>
        <v>42185</v>
      </c>
      <c r="S49" s="252"/>
      <c r="T49" s="232">
        <f>IF(P49="","",T47)</f>
        <v>0</v>
      </c>
      <c r="U49" s="219" t="e">
        <f>IF(P49="","",ROUND((SUM(E49:I49)),2))</f>
        <v>#REF!</v>
      </c>
      <c r="V49" s="219" t="e">
        <f>IF(P49="","",U49*T49)</f>
        <v>#REF!</v>
      </c>
      <c r="W49" s="168"/>
      <c r="X49" s="168"/>
    </row>
    <row r="50" spans="1:24" s="63" customFormat="1" ht="30" customHeight="1" x14ac:dyDescent="0.25">
      <c r="A50" s="264">
        <v>0</v>
      </c>
      <c r="B50" s="292"/>
      <c r="C50" s="113" t="e">
        <f>'Retainer Models and Costs'!#REF!</f>
        <v>#REF!</v>
      </c>
      <c r="D50" s="103" t="e">
        <f>'Retainer Models and Costs'!#REF!</f>
        <v>#REF!</v>
      </c>
      <c r="E50" s="190" t="e">
        <f>'Retainer Models and Costs'!#REF!</f>
        <v>#REF!</v>
      </c>
      <c r="F50" s="189" t="e">
        <f>'Retainer Models and Costs'!#REF!</f>
        <v>#REF!</v>
      </c>
      <c r="G50" s="189" t="e">
        <f>'Retainer Models and Costs'!#REF!</f>
        <v>#REF!</v>
      </c>
      <c r="H50" s="189" t="e">
        <f>'Retainer Models and Costs'!#REF!</f>
        <v>#REF!</v>
      </c>
      <c r="I50" s="189" t="e">
        <f>'Retainer Models and Costs'!#REF!</f>
        <v>#REF!</v>
      </c>
      <c r="J50" s="150" t="e">
        <f>'Retainer Models and Costs'!#REF!</f>
        <v>#REF!</v>
      </c>
      <c r="K50" s="145" t="e">
        <f>'Retainer Models and Costs'!#REF!</f>
        <v>#REF!</v>
      </c>
      <c r="L50" s="303"/>
      <c r="M50" s="200">
        <f>M49</f>
        <v>42125</v>
      </c>
      <c r="N50" s="203">
        <f t="shared" si="44"/>
        <v>30</v>
      </c>
      <c r="O50" s="203">
        <f t="shared" si="45"/>
        <v>204343</v>
      </c>
      <c r="P50" s="208" t="str">
        <f t="shared" si="37"/>
        <v/>
      </c>
      <c r="Q50" s="178">
        <f t="shared" si="46"/>
        <v>42156</v>
      </c>
      <c r="R50" s="178">
        <f t="shared" si="47"/>
        <v>42185</v>
      </c>
      <c r="S50" s="252"/>
      <c r="T50" s="232" t="str">
        <f>IF(P50="","",T47)</f>
        <v/>
      </c>
      <c r="U50" s="219" t="str">
        <f>IF(P50="","",ROUND((SUM(E50:I50)),2))</f>
        <v/>
      </c>
      <c r="V50" s="219" t="str">
        <f>IF(P50="","",U50*T50)</f>
        <v/>
      </c>
      <c r="W50" s="168"/>
      <c r="X50" s="168"/>
    </row>
    <row r="51" spans="1:24" s="63" customFormat="1" ht="30" customHeight="1" x14ac:dyDescent="0.25">
      <c r="A51" s="264">
        <v>0</v>
      </c>
      <c r="B51" s="293"/>
      <c r="C51" s="114" t="e">
        <f>'Retainer Models and Costs'!#REF!</f>
        <v>#REF!</v>
      </c>
      <c r="D51" s="104" t="e">
        <f>'Retainer Models and Costs'!#REF!</f>
        <v>#REF!</v>
      </c>
      <c r="E51" s="192" t="e">
        <f>'Retainer Models and Costs'!#REF!</f>
        <v>#REF!</v>
      </c>
      <c r="F51" s="191" t="e">
        <f>'Retainer Models and Costs'!#REF!</f>
        <v>#REF!</v>
      </c>
      <c r="G51" s="191" t="e">
        <f>'Retainer Models and Costs'!#REF!</f>
        <v>#REF!</v>
      </c>
      <c r="H51" s="191" t="e">
        <f>'Retainer Models and Costs'!#REF!</f>
        <v>#REF!</v>
      </c>
      <c r="I51" s="191" t="e">
        <f>'Retainer Models and Costs'!#REF!</f>
        <v>#REF!</v>
      </c>
      <c r="J51" s="151" t="e">
        <f>'Retainer Models and Costs'!#REF!</f>
        <v>#REF!</v>
      </c>
      <c r="K51" s="152" t="e">
        <f>'Retainer Models and Costs'!#REF!</f>
        <v>#REF!</v>
      </c>
      <c r="L51" s="304"/>
      <c r="M51" s="200">
        <f>M50</f>
        <v>42125</v>
      </c>
      <c r="N51" s="203">
        <f t="shared" si="44"/>
        <v>30</v>
      </c>
      <c r="O51" s="203">
        <f t="shared" si="45"/>
        <v>204343</v>
      </c>
      <c r="P51" s="208" t="str">
        <f t="shared" si="37"/>
        <v/>
      </c>
      <c r="Q51" s="178">
        <f t="shared" si="46"/>
        <v>42156</v>
      </c>
      <c r="R51" s="178">
        <f t="shared" si="47"/>
        <v>42185</v>
      </c>
      <c r="S51" s="252"/>
      <c r="T51" s="232" t="str">
        <f>IF(P51="","",T47)</f>
        <v/>
      </c>
      <c r="U51" s="219" t="str">
        <f>IF(P51="","",ROUND((SUM(E51:I51)),2))</f>
        <v/>
      </c>
      <c r="V51" s="219" t="str">
        <f>IF(P51="","",U51*T51)</f>
        <v/>
      </c>
      <c r="W51" s="168"/>
      <c r="X51" s="168"/>
    </row>
    <row r="52" spans="1:24" s="63" customFormat="1" ht="53.25" customHeight="1" x14ac:dyDescent="0.25">
      <c r="A52" s="264" t="e">
        <f>IF(V52&gt;0,1,0)</f>
        <v>#REF!</v>
      </c>
      <c r="B52" s="122" t="e">
        <f>'Retainer Models and Costs'!#REF!</f>
        <v>#REF!</v>
      </c>
      <c r="C52" s="116"/>
      <c r="D52" s="106"/>
      <c r="E52" s="195"/>
      <c r="F52" s="78"/>
      <c r="G52" s="78"/>
      <c r="H52" s="78"/>
      <c r="I52" s="78"/>
      <c r="J52" s="156"/>
      <c r="K52" s="157"/>
      <c r="L52" s="302">
        <f t="shared" ref="L52" si="48">L47+1</f>
        <v>11</v>
      </c>
      <c r="M52" s="224">
        <f>M47</f>
        <v>42125</v>
      </c>
      <c r="N52" s="204">
        <f>N47</f>
        <v>30</v>
      </c>
      <c r="O52" s="204">
        <f>O47</f>
        <v>204343</v>
      </c>
      <c r="P52" s="204" t="str">
        <f t="shared" si="37"/>
        <v>Premium</v>
      </c>
      <c r="Q52" s="179">
        <f>Q47</f>
        <v>42156</v>
      </c>
      <c r="R52" s="179">
        <f>R47</f>
        <v>42185</v>
      </c>
      <c r="S52" s="258" t="e">
        <f>B52</f>
        <v>#REF!</v>
      </c>
      <c r="T52" s="231">
        <v>0</v>
      </c>
      <c r="U52" s="220" t="e">
        <f>SUM(U53:U56)</f>
        <v>#REF!</v>
      </c>
      <c r="V52" s="220" t="e">
        <f>SUM(V53:V56)</f>
        <v>#REF!</v>
      </c>
      <c r="W52" s="168"/>
      <c r="X52" s="168"/>
    </row>
    <row r="53" spans="1:24" s="63" customFormat="1" ht="55.5" customHeight="1" x14ac:dyDescent="0.25">
      <c r="A53" s="264">
        <v>0</v>
      </c>
      <c r="B53" s="294"/>
      <c r="C53" s="117" t="e">
        <f>'Retainer Models and Costs'!#REF!</f>
        <v>#REF!</v>
      </c>
      <c r="D53" s="107" t="e">
        <f>'Retainer Models and Costs'!#REF!</f>
        <v>#REF!</v>
      </c>
      <c r="E53" s="186" t="e">
        <f>'Retainer Models and Costs'!#REF!</f>
        <v>#REF!</v>
      </c>
      <c r="F53" s="196" t="e">
        <f>'Retainer Models and Costs'!#REF!</f>
        <v>#REF!</v>
      </c>
      <c r="G53" s="196" t="e">
        <f>'Retainer Models and Costs'!#REF!</f>
        <v>#REF!</v>
      </c>
      <c r="H53" s="196" t="e">
        <f>'Retainer Models and Costs'!#REF!</f>
        <v>#REF!</v>
      </c>
      <c r="I53" s="196" t="e">
        <f>'Retainer Models and Costs'!#REF!</f>
        <v>#REF!</v>
      </c>
      <c r="J53" s="158" t="e">
        <f>'Retainer Models and Costs'!#REF!</f>
        <v>#REF!</v>
      </c>
      <c r="K53" s="159" t="e">
        <f>'Retainer Models and Costs'!#REF!</f>
        <v>#REF!</v>
      </c>
      <c r="L53" s="303"/>
      <c r="M53" s="225">
        <f>M52</f>
        <v>42125</v>
      </c>
      <c r="N53" s="205">
        <f>N52</f>
        <v>30</v>
      </c>
      <c r="O53" s="226">
        <f>O48</f>
        <v>204343</v>
      </c>
      <c r="P53" s="226" t="str">
        <f t="shared" si="37"/>
        <v/>
      </c>
      <c r="Q53" s="227">
        <f>Q48</f>
        <v>42156</v>
      </c>
      <c r="R53" s="227">
        <f>R48</f>
        <v>42185</v>
      </c>
      <c r="S53" s="271"/>
      <c r="T53" s="233" t="str">
        <f>IF(P53="","",T52)</f>
        <v/>
      </c>
      <c r="U53" s="221" t="str">
        <f>IF(P53="","",ROUND((SUM(E53:I53)),2))</f>
        <v/>
      </c>
      <c r="V53" s="221" t="str">
        <f>IF(P53="","",U53*T53)</f>
        <v/>
      </c>
      <c r="W53" s="168"/>
      <c r="X53" s="168"/>
    </row>
    <row r="54" spans="1:24" s="63" customFormat="1" ht="30" customHeight="1" x14ac:dyDescent="0.25">
      <c r="A54" s="264">
        <v>0</v>
      </c>
      <c r="B54" s="294"/>
      <c r="C54" s="117" t="e">
        <f>'Retainer Models and Costs'!#REF!</f>
        <v>#REF!</v>
      </c>
      <c r="D54" s="107" t="e">
        <f>'Retainer Models and Costs'!#REF!</f>
        <v>#REF!</v>
      </c>
      <c r="E54" s="186" t="e">
        <f>'Retainer Models and Costs'!#REF!</f>
        <v>#REF!</v>
      </c>
      <c r="F54" s="196" t="e">
        <f>'Retainer Models and Costs'!#REF!</f>
        <v>#REF!</v>
      </c>
      <c r="G54" s="196" t="e">
        <f>'Retainer Models and Costs'!#REF!</f>
        <v>#REF!</v>
      </c>
      <c r="H54" s="196" t="e">
        <f>'Retainer Models and Costs'!#REF!</f>
        <v>#REF!</v>
      </c>
      <c r="I54" s="196" t="e">
        <f>'Retainer Models and Costs'!#REF!</f>
        <v>#REF!</v>
      </c>
      <c r="J54" s="158" t="e">
        <f>'Retainer Models and Costs'!#REF!</f>
        <v>#REF!</v>
      </c>
      <c r="K54" s="159" t="e">
        <f>'Retainer Models and Costs'!#REF!</f>
        <v>#REF!</v>
      </c>
      <c r="L54" s="303"/>
      <c r="M54" s="225">
        <f>M53</f>
        <v>42125</v>
      </c>
      <c r="N54" s="205">
        <f t="shared" ref="N54:N56" si="49">N53</f>
        <v>30</v>
      </c>
      <c r="O54" s="205">
        <f t="shared" ref="O54:O56" si="50">O53</f>
        <v>204343</v>
      </c>
      <c r="P54" s="226" t="str">
        <f t="shared" si="37"/>
        <v>Premium</v>
      </c>
      <c r="Q54" s="180">
        <f t="shared" ref="Q54:Q56" si="51">Q53</f>
        <v>42156</v>
      </c>
      <c r="R54" s="180">
        <f t="shared" ref="R54:R56" si="52">R53</f>
        <v>42185</v>
      </c>
      <c r="S54" s="253"/>
      <c r="T54" s="233">
        <f>IF(P54="","",T52)</f>
        <v>0</v>
      </c>
      <c r="U54" s="221" t="e">
        <f>IF(P54="","",ROUND((SUM(E54:I54)),2))</f>
        <v>#REF!</v>
      </c>
      <c r="V54" s="221" t="e">
        <f>IF(P54="","",U54*T54)</f>
        <v>#REF!</v>
      </c>
      <c r="W54" s="168"/>
      <c r="X54" s="168"/>
    </row>
    <row r="55" spans="1:24" s="63" customFormat="1" ht="30" customHeight="1" x14ac:dyDescent="0.25">
      <c r="A55" s="264">
        <v>0</v>
      </c>
      <c r="B55" s="294"/>
      <c r="C55" s="117" t="e">
        <f>'Retainer Models and Costs'!#REF!</f>
        <v>#REF!</v>
      </c>
      <c r="D55" s="107" t="e">
        <f>'Retainer Models and Costs'!#REF!</f>
        <v>#REF!</v>
      </c>
      <c r="E55" s="186" t="e">
        <f>'Retainer Models and Costs'!#REF!</f>
        <v>#REF!</v>
      </c>
      <c r="F55" s="196" t="e">
        <f>'Retainer Models and Costs'!#REF!</f>
        <v>#REF!</v>
      </c>
      <c r="G55" s="196" t="e">
        <f>'Retainer Models and Costs'!#REF!</f>
        <v>#REF!</v>
      </c>
      <c r="H55" s="196" t="e">
        <f>'Retainer Models and Costs'!#REF!</f>
        <v>#REF!</v>
      </c>
      <c r="I55" s="196" t="e">
        <f>'Retainer Models and Costs'!#REF!</f>
        <v>#REF!</v>
      </c>
      <c r="J55" s="158" t="e">
        <f>'Retainer Models and Costs'!#REF!</f>
        <v>#REF!</v>
      </c>
      <c r="K55" s="159" t="e">
        <f>'Retainer Models and Costs'!#REF!</f>
        <v>#REF!</v>
      </c>
      <c r="L55" s="303"/>
      <c r="M55" s="225">
        <f>M54</f>
        <v>42125</v>
      </c>
      <c r="N55" s="205">
        <f t="shared" si="49"/>
        <v>30</v>
      </c>
      <c r="O55" s="205">
        <f t="shared" si="50"/>
        <v>204343</v>
      </c>
      <c r="P55" s="226" t="str">
        <f t="shared" si="37"/>
        <v/>
      </c>
      <c r="Q55" s="180">
        <f t="shared" si="51"/>
        <v>42156</v>
      </c>
      <c r="R55" s="180">
        <f t="shared" si="52"/>
        <v>42185</v>
      </c>
      <c r="S55" s="253"/>
      <c r="T55" s="233" t="str">
        <f>IF(P55="","",T52)</f>
        <v/>
      </c>
      <c r="U55" s="221" t="str">
        <f>IF(P55="","",ROUND((SUM(E55:I55)),2))</f>
        <v/>
      </c>
      <c r="V55" s="221" t="str">
        <f>IF(P55="","",U55*T55)</f>
        <v/>
      </c>
      <c r="W55" s="168"/>
      <c r="X55" s="168"/>
    </row>
    <row r="56" spans="1:24" s="63" customFormat="1" ht="30" customHeight="1" x14ac:dyDescent="0.25">
      <c r="A56" s="264">
        <v>0</v>
      </c>
      <c r="B56" s="295"/>
      <c r="C56" s="118" t="e">
        <f>'Retainer Models and Costs'!#REF!</f>
        <v>#REF!</v>
      </c>
      <c r="D56" s="107" t="e">
        <f>'Retainer Models and Costs'!#REF!</f>
        <v>#REF!</v>
      </c>
      <c r="E56" s="186" t="e">
        <f>'Retainer Models and Costs'!#REF!</f>
        <v>#REF!</v>
      </c>
      <c r="F56" s="197" t="e">
        <f>'Retainer Models and Costs'!#REF!</f>
        <v>#REF!</v>
      </c>
      <c r="G56" s="197" t="e">
        <f>'Retainer Models and Costs'!#REF!</f>
        <v>#REF!</v>
      </c>
      <c r="H56" s="197" t="e">
        <f>'Retainer Models and Costs'!#REF!</f>
        <v>#REF!</v>
      </c>
      <c r="I56" s="197" t="e">
        <f>'Retainer Models and Costs'!#REF!</f>
        <v>#REF!</v>
      </c>
      <c r="J56" s="160" t="e">
        <f>'Retainer Models and Costs'!#REF!</f>
        <v>#REF!</v>
      </c>
      <c r="K56" s="159" t="e">
        <f>'Retainer Models and Costs'!#REF!</f>
        <v>#REF!</v>
      </c>
      <c r="L56" s="304"/>
      <c r="M56" s="225">
        <f>M55</f>
        <v>42125</v>
      </c>
      <c r="N56" s="205">
        <f t="shared" si="49"/>
        <v>30</v>
      </c>
      <c r="O56" s="205">
        <f t="shared" si="50"/>
        <v>204343</v>
      </c>
      <c r="P56" s="226" t="str">
        <f t="shared" si="37"/>
        <v/>
      </c>
      <c r="Q56" s="180">
        <f t="shared" si="51"/>
        <v>42156</v>
      </c>
      <c r="R56" s="180">
        <f t="shared" si="52"/>
        <v>42185</v>
      </c>
      <c r="S56" s="253"/>
      <c r="T56" s="233" t="str">
        <f>IF(P56="","",T52)</f>
        <v/>
      </c>
      <c r="U56" s="221" t="str">
        <f>IF(P56="","",ROUND((SUM(E56:I56)),2))</f>
        <v/>
      </c>
      <c r="V56" s="221" t="str">
        <f>IF(P56="","",U56*T56)</f>
        <v/>
      </c>
      <c r="W56" s="168"/>
      <c r="X56" s="168"/>
    </row>
    <row r="57" spans="1:24" s="63" customFormat="1" ht="76.5" customHeight="1" x14ac:dyDescent="0.25">
      <c r="A57" s="264" t="e">
        <f>IF(V57&gt;0,1,0)</f>
        <v>#REF!</v>
      </c>
      <c r="B57" s="121" t="e">
        <f>'Retainer Models and Costs'!#REF!</f>
        <v>#REF!</v>
      </c>
      <c r="C57" s="112" t="e">
        <f>'Retainer Models and Costs'!#REF!</f>
        <v>#REF!</v>
      </c>
      <c r="D57" s="102"/>
      <c r="E57" s="71"/>
      <c r="F57" s="70"/>
      <c r="G57" s="70"/>
      <c r="H57" s="70"/>
      <c r="I57" s="70"/>
      <c r="J57" s="141"/>
      <c r="K57" s="143"/>
      <c r="L57" s="302">
        <f t="shared" ref="L57" si="53">L52+1</f>
        <v>12</v>
      </c>
      <c r="M57" s="175">
        <f>M52</f>
        <v>42125</v>
      </c>
      <c r="N57" s="202">
        <f>N52</f>
        <v>30</v>
      </c>
      <c r="O57" s="202">
        <f>O52</f>
        <v>204343</v>
      </c>
      <c r="P57" s="202" t="str">
        <f t="shared" si="37"/>
        <v>Premium</v>
      </c>
      <c r="Q57" s="177">
        <f>Q52</f>
        <v>42156</v>
      </c>
      <c r="R57" s="177">
        <f>R52</f>
        <v>42185</v>
      </c>
      <c r="S57" s="257" t="e">
        <f>B57</f>
        <v>#REF!</v>
      </c>
      <c r="T57" s="231">
        <v>0</v>
      </c>
      <c r="U57" s="210" t="e">
        <f>SUM(U58:U61)</f>
        <v>#REF!</v>
      </c>
      <c r="V57" s="210" t="e">
        <f>SUM(V58:V61)</f>
        <v>#REF!</v>
      </c>
      <c r="W57" s="168"/>
      <c r="X57" s="168"/>
    </row>
    <row r="58" spans="1:24" s="63" customFormat="1" ht="30" customHeight="1" x14ac:dyDescent="0.25">
      <c r="A58" s="264">
        <v>0</v>
      </c>
      <c r="B58" s="292"/>
      <c r="C58" s="113" t="e">
        <f>'Retainer Models and Costs'!#REF!</f>
        <v>#REF!</v>
      </c>
      <c r="D58" s="103" t="e">
        <f>'Retainer Models and Costs'!#REF!</f>
        <v>#REF!</v>
      </c>
      <c r="E58" s="190" t="e">
        <f>'Retainer Models and Costs'!#REF!</f>
        <v>#REF!</v>
      </c>
      <c r="F58" s="189" t="e">
        <f>'Retainer Models and Costs'!#REF!</f>
        <v>#REF!</v>
      </c>
      <c r="G58" s="189" t="e">
        <f>'Retainer Models and Costs'!#REF!</f>
        <v>#REF!</v>
      </c>
      <c r="H58" s="189" t="e">
        <f>'Retainer Models and Costs'!#REF!</f>
        <v>#REF!</v>
      </c>
      <c r="I58" s="189" t="e">
        <f>'Retainer Models and Costs'!#REF!</f>
        <v>#REF!</v>
      </c>
      <c r="J58" s="152" t="e">
        <f>'Retainer Models and Costs'!#REF!</f>
        <v>#REF!</v>
      </c>
      <c r="K58" s="161" t="e">
        <f>'Retainer Models and Costs'!#REF!</f>
        <v>#REF!</v>
      </c>
      <c r="L58" s="303"/>
      <c r="M58" s="200">
        <f>M57</f>
        <v>42125</v>
      </c>
      <c r="N58" s="203">
        <f>N57</f>
        <v>30</v>
      </c>
      <c r="O58" s="208">
        <f>O53</f>
        <v>204343</v>
      </c>
      <c r="P58" s="208" t="str">
        <f t="shared" si="37"/>
        <v/>
      </c>
      <c r="Q58" s="209">
        <f>Q53</f>
        <v>42156</v>
      </c>
      <c r="R58" s="209">
        <f>R53</f>
        <v>42185</v>
      </c>
      <c r="S58" s="252"/>
      <c r="T58" s="232" t="str">
        <f>IF(P58="","",T57)</f>
        <v/>
      </c>
      <c r="U58" s="219" t="str">
        <f>IF(P58="","",ROUND((SUM(E58:I58)),2))</f>
        <v/>
      </c>
      <c r="V58" s="219" t="str">
        <f>IF(P58="","",U58*T58)</f>
        <v/>
      </c>
      <c r="W58" s="168"/>
      <c r="X58" s="168"/>
    </row>
    <row r="59" spans="1:24" s="63" customFormat="1" ht="30" customHeight="1" x14ac:dyDescent="0.25">
      <c r="A59" s="264">
        <v>0</v>
      </c>
      <c r="B59" s="292"/>
      <c r="C59" s="113" t="e">
        <f>'Retainer Models and Costs'!#REF!</f>
        <v>#REF!</v>
      </c>
      <c r="D59" s="103" t="e">
        <f>'Retainer Models and Costs'!#REF!</f>
        <v>#REF!</v>
      </c>
      <c r="E59" s="190" t="e">
        <f>'Retainer Models and Costs'!#REF!</f>
        <v>#REF!</v>
      </c>
      <c r="F59" s="189" t="e">
        <f>'Retainer Models and Costs'!#REF!</f>
        <v>#REF!</v>
      </c>
      <c r="G59" s="189" t="e">
        <f>'Retainer Models and Costs'!#REF!</f>
        <v>#REF!</v>
      </c>
      <c r="H59" s="189" t="e">
        <f>'Retainer Models and Costs'!#REF!</f>
        <v>#REF!</v>
      </c>
      <c r="I59" s="189" t="e">
        <f>'Retainer Models and Costs'!#REF!</f>
        <v>#REF!</v>
      </c>
      <c r="J59" s="145" t="e">
        <f>'Retainer Models and Costs'!#REF!</f>
        <v>#REF!</v>
      </c>
      <c r="K59" s="149" t="e">
        <f>'Retainer Models and Costs'!#REF!</f>
        <v>#REF!</v>
      </c>
      <c r="L59" s="303"/>
      <c r="M59" s="200">
        <f>M58</f>
        <v>42125</v>
      </c>
      <c r="N59" s="203">
        <f t="shared" ref="N59:N61" si="54">N58</f>
        <v>30</v>
      </c>
      <c r="O59" s="203">
        <f t="shared" ref="O59:O61" si="55">O58</f>
        <v>204343</v>
      </c>
      <c r="P59" s="208" t="str">
        <f t="shared" si="37"/>
        <v>Premium</v>
      </c>
      <c r="Q59" s="178">
        <f t="shared" ref="Q59:Q61" si="56">Q58</f>
        <v>42156</v>
      </c>
      <c r="R59" s="178">
        <f t="shared" ref="R59:R61" si="57">R58</f>
        <v>42185</v>
      </c>
      <c r="S59" s="252"/>
      <c r="T59" s="232">
        <f>IF(P59="","",T57)</f>
        <v>0</v>
      </c>
      <c r="U59" s="219" t="e">
        <f>IF(P59="","",ROUND((SUM(E59:I59)),2))</f>
        <v>#REF!</v>
      </c>
      <c r="V59" s="219" t="e">
        <f>IF(P59="","",U59*T59)</f>
        <v>#REF!</v>
      </c>
      <c r="W59" s="168"/>
      <c r="X59" s="168"/>
    </row>
    <row r="60" spans="1:24" s="63" customFormat="1" ht="30" customHeight="1" x14ac:dyDescent="0.25">
      <c r="A60" s="264">
        <v>0</v>
      </c>
      <c r="B60" s="292"/>
      <c r="C60" s="113" t="e">
        <f>'Retainer Models and Costs'!#REF!</f>
        <v>#REF!</v>
      </c>
      <c r="D60" s="103" t="e">
        <f>'Retainer Models and Costs'!#REF!</f>
        <v>#REF!</v>
      </c>
      <c r="E60" s="190" t="e">
        <f>'Retainer Models and Costs'!#REF!</f>
        <v>#REF!</v>
      </c>
      <c r="F60" s="189" t="e">
        <f>'Retainer Models and Costs'!#REF!</f>
        <v>#REF!</v>
      </c>
      <c r="G60" s="189" t="e">
        <f>'Retainer Models and Costs'!#REF!</f>
        <v>#REF!</v>
      </c>
      <c r="H60" s="189" t="e">
        <f>'Retainer Models and Costs'!#REF!</f>
        <v>#REF!</v>
      </c>
      <c r="I60" s="189" t="e">
        <f>'Retainer Models and Costs'!#REF!</f>
        <v>#REF!</v>
      </c>
      <c r="J60" s="145" t="e">
        <f>'Retainer Models and Costs'!#REF!</f>
        <v>#REF!</v>
      </c>
      <c r="K60" s="149" t="e">
        <f>'Retainer Models and Costs'!#REF!</f>
        <v>#REF!</v>
      </c>
      <c r="L60" s="303"/>
      <c r="M60" s="200">
        <f>M59</f>
        <v>42125</v>
      </c>
      <c r="N60" s="203">
        <f t="shared" si="54"/>
        <v>30</v>
      </c>
      <c r="O60" s="203">
        <f t="shared" si="55"/>
        <v>204343</v>
      </c>
      <c r="P60" s="208" t="str">
        <f t="shared" si="37"/>
        <v/>
      </c>
      <c r="Q60" s="178">
        <f t="shared" si="56"/>
        <v>42156</v>
      </c>
      <c r="R60" s="178">
        <f t="shared" si="57"/>
        <v>42185</v>
      </c>
      <c r="S60" s="252"/>
      <c r="T60" s="232" t="str">
        <f>IF(P60="","",T57)</f>
        <v/>
      </c>
      <c r="U60" s="219" t="str">
        <f>IF(P60="","",ROUND((SUM(E60:I60)),2))</f>
        <v/>
      </c>
      <c r="V60" s="219" t="str">
        <f>IF(P60="","",U60*T60)</f>
        <v/>
      </c>
      <c r="W60" s="168"/>
      <c r="X60" s="168"/>
    </row>
    <row r="61" spans="1:24" s="63" customFormat="1" ht="30" customHeight="1" x14ac:dyDescent="0.25">
      <c r="A61" s="264">
        <v>0</v>
      </c>
      <c r="B61" s="293"/>
      <c r="C61" s="114" t="e">
        <f>'Retainer Models and Costs'!#REF!</f>
        <v>#REF!</v>
      </c>
      <c r="D61" s="103" t="e">
        <f>'Retainer Models and Costs'!#REF!</f>
        <v>#REF!</v>
      </c>
      <c r="E61" s="190" t="e">
        <f>'Retainer Models and Costs'!#REF!</f>
        <v>#REF!</v>
      </c>
      <c r="F61" s="189" t="e">
        <f>'Retainer Models and Costs'!#REF!</f>
        <v>#REF!</v>
      </c>
      <c r="G61" s="191" t="e">
        <f>'Retainer Models and Costs'!#REF!</f>
        <v>#REF!</v>
      </c>
      <c r="H61" s="191" t="e">
        <f>'Retainer Models and Costs'!#REF!</f>
        <v>#REF!</v>
      </c>
      <c r="I61" s="191" t="e">
        <f>'Retainer Models and Costs'!#REF!</f>
        <v>#REF!</v>
      </c>
      <c r="J61" s="146" t="e">
        <f>'Retainer Models and Costs'!#REF!</f>
        <v>#REF!</v>
      </c>
      <c r="K61" s="162" t="e">
        <f>'Retainer Models and Costs'!#REF!</f>
        <v>#REF!</v>
      </c>
      <c r="L61" s="304"/>
      <c r="M61" s="200">
        <f>M60</f>
        <v>42125</v>
      </c>
      <c r="N61" s="203">
        <f t="shared" si="54"/>
        <v>30</v>
      </c>
      <c r="O61" s="203">
        <f t="shared" si="55"/>
        <v>204343</v>
      </c>
      <c r="P61" s="208" t="str">
        <f t="shared" si="37"/>
        <v/>
      </c>
      <c r="Q61" s="178">
        <f t="shared" si="56"/>
        <v>42156</v>
      </c>
      <c r="R61" s="178">
        <f t="shared" si="57"/>
        <v>42185</v>
      </c>
      <c r="S61" s="252"/>
      <c r="T61" s="232" t="str">
        <f>IF(P61="","",T57)</f>
        <v/>
      </c>
      <c r="U61" s="219" t="str">
        <f>IF(P61="","",ROUND((SUM(E61:I61)),2))</f>
        <v/>
      </c>
      <c r="V61" s="219" t="str">
        <f>IF(P61="","",U61*T61)</f>
        <v/>
      </c>
      <c r="W61" s="168"/>
      <c r="X61" s="168"/>
    </row>
    <row r="62" spans="1:24" s="63" customFormat="1" ht="75.75" customHeight="1" x14ac:dyDescent="0.25">
      <c r="A62" s="264" t="e">
        <f>IF(V62&gt;0,1,0)</f>
        <v>#REF!</v>
      </c>
      <c r="B62" s="120" t="e">
        <f>'Retainer Models and Costs'!#REF!</f>
        <v>#REF!</v>
      </c>
      <c r="C62" s="115" t="e">
        <f>'Retainer Models and Costs'!#REF!</f>
        <v>#REF!</v>
      </c>
      <c r="D62" s="105"/>
      <c r="E62" s="198"/>
      <c r="F62" s="76"/>
      <c r="G62" s="76"/>
      <c r="H62" s="76"/>
      <c r="I62" s="76"/>
      <c r="J62" s="147"/>
      <c r="K62" s="62"/>
      <c r="L62" s="302">
        <f t="shared" ref="L62" si="58">L57+1</f>
        <v>13</v>
      </c>
      <c r="M62" s="224">
        <f>M57</f>
        <v>42125</v>
      </c>
      <c r="N62" s="204">
        <f>N57</f>
        <v>30</v>
      </c>
      <c r="O62" s="204">
        <f>O57</f>
        <v>204343</v>
      </c>
      <c r="P62" s="204" t="str">
        <f t="shared" si="37"/>
        <v>Premium</v>
      </c>
      <c r="Q62" s="179">
        <f>Q57</f>
        <v>42156</v>
      </c>
      <c r="R62" s="179">
        <f>R57</f>
        <v>42185</v>
      </c>
      <c r="S62" s="258" t="e">
        <f>B62</f>
        <v>#REF!</v>
      </c>
      <c r="T62" s="231">
        <v>0</v>
      </c>
      <c r="U62" s="220" t="e">
        <f>SUM(U63:U66)</f>
        <v>#REF!</v>
      </c>
      <c r="V62" s="220" t="e">
        <f>SUM(V63:V66)</f>
        <v>#REF!</v>
      </c>
      <c r="W62" s="168"/>
      <c r="X62" s="168"/>
    </row>
    <row r="63" spans="1:24" s="63" customFormat="1" ht="73.5" customHeight="1" x14ac:dyDescent="0.25">
      <c r="A63" s="264">
        <v>0</v>
      </c>
      <c r="B63" s="294"/>
      <c r="C63" s="110" t="e">
        <f>'Retainer Models and Costs'!#REF!</f>
        <v>#REF!</v>
      </c>
      <c r="D63" s="107" t="e">
        <f>'Retainer Models and Costs'!#REF!</f>
        <v>#REF!</v>
      </c>
      <c r="E63" s="186" t="e">
        <f>'Retainer Models and Costs'!#REF!</f>
        <v>#REF!</v>
      </c>
      <c r="F63" s="185" t="e">
        <f>'Retainer Models and Costs'!#REF!</f>
        <v>#REF!</v>
      </c>
      <c r="G63" s="185" t="e">
        <f>'Retainer Models and Costs'!#REF!</f>
        <v>#REF!</v>
      </c>
      <c r="H63" s="185" t="e">
        <f>'Retainer Models and Costs'!#REF!</f>
        <v>#REF!</v>
      </c>
      <c r="I63" s="185" t="e">
        <f>'Retainer Models and Costs'!#REF!</f>
        <v>#REF!</v>
      </c>
      <c r="J63" s="158" t="e">
        <f>'Retainer Models and Costs'!#REF!</f>
        <v>#REF!</v>
      </c>
      <c r="K63" s="159" t="e">
        <f>'Retainer Models and Costs'!#REF!</f>
        <v>#REF!</v>
      </c>
      <c r="L63" s="303"/>
      <c r="M63" s="225">
        <f>M62</f>
        <v>42125</v>
      </c>
      <c r="N63" s="205">
        <f>N62</f>
        <v>30</v>
      </c>
      <c r="O63" s="226">
        <f>O58</f>
        <v>204343</v>
      </c>
      <c r="P63" s="226" t="str">
        <f t="shared" si="37"/>
        <v/>
      </c>
      <c r="Q63" s="227">
        <f>Q58</f>
        <v>42156</v>
      </c>
      <c r="R63" s="227">
        <f>R58</f>
        <v>42185</v>
      </c>
      <c r="S63" s="271"/>
      <c r="T63" s="233" t="str">
        <f>IF(P63="","",T62)</f>
        <v/>
      </c>
      <c r="U63" s="221" t="str">
        <f>IF(P63="","",ROUND((SUM(E63:I63)),2))</f>
        <v/>
      </c>
      <c r="V63" s="221" t="str">
        <f>IF(P63="","",U63*T63)</f>
        <v/>
      </c>
      <c r="W63" s="168"/>
      <c r="X63" s="168"/>
    </row>
    <row r="64" spans="1:24" s="63" customFormat="1" ht="30" customHeight="1" x14ac:dyDescent="0.25">
      <c r="A64" s="264">
        <v>0</v>
      </c>
      <c r="B64" s="294"/>
      <c r="C64" s="110" t="e">
        <f>'Retainer Models and Costs'!#REF!</f>
        <v>#REF!</v>
      </c>
      <c r="D64" s="107" t="e">
        <f>'Retainer Models and Costs'!#REF!</f>
        <v>#REF!</v>
      </c>
      <c r="E64" s="186" t="e">
        <f>'Retainer Models and Costs'!#REF!</f>
        <v>#REF!</v>
      </c>
      <c r="F64" s="185" t="e">
        <f>'Retainer Models and Costs'!#REF!</f>
        <v>#REF!</v>
      </c>
      <c r="G64" s="185" t="e">
        <f>'Retainer Models and Costs'!#REF!</f>
        <v>#REF!</v>
      </c>
      <c r="H64" s="185" t="e">
        <f>'Retainer Models and Costs'!#REF!</f>
        <v>#REF!</v>
      </c>
      <c r="I64" s="185" t="e">
        <f>'Retainer Models and Costs'!#REF!</f>
        <v>#REF!</v>
      </c>
      <c r="J64" s="158" t="e">
        <f>'Retainer Models and Costs'!#REF!</f>
        <v>#REF!</v>
      </c>
      <c r="K64" s="159" t="e">
        <f>'Retainer Models and Costs'!#REF!</f>
        <v>#REF!</v>
      </c>
      <c r="L64" s="303"/>
      <c r="M64" s="225">
        <f>M63</f>
        <v>42125</v>
      </c>
      <c r="N64" s="205">
        <f t="shared" ref="N64:N66" si="59">N63</f>
        <v>30</v>
      </c>
      <c r="O64" s="205">
        <f t="shared" ref="O64:O66" si="60">O63</f>
        <v>204343</v>
      </c>
      <c r="P64" s="226" t="str">
        <f t="shared" si="37"/>
        <v>Premium</v>
      </c>
      <c r="Q64" s="180">
        <f t="shared" ref="Q64:Q66" si="61">Q63</f>
        <v>42156</v>
      </c>
      <c r="R64" s="180">
        <f t="shared" ref="R64:R66" si="62">R63</f>
        <v>42185</v>
      </c>
      <c r="S64" s="253"/>
      <c r="T64" s="233">
        <f>IF(P64="","",T62)</f>
        <v>0</v>
      </c>
      <c r="U64" s="221" t="e">
        <f>IF(P64="","",ROUND((SUM(E64:I64)),2))</f>
        <v>#REF!</v>
      </c>
      <c r="V64" s="221" t="e">
        <f>IF(P64="","",U64*T64)</f>
        <v>#REF!</v>
      </c>
      <c r="W64" s="168"/>
      <c r="X64" s="168"/>
    </row>
    <row r="65" spans="1:24" s="63" customFormat="1" ht="30" customHeight="1" x14ac:dyDescent="0.25">
      <c r="A65" s="264">
        <v>0</v>
      </c>
      <c r="B65" s="294"/>
      <c r="C65" s="110" t="e">
        <f>'Retainer Models and Costs'!#REF!</f>
        <v>#REF!</v>
      </c>
      <c r="D65" s="107" t="e">
        <f>'Retainer Models and Costs'!#REF!</f>
        <v>#REF!</v>
      </c>
      <c r="E65" s="186" t="e">
        <f>'Retainer Models and Costs'!#REF!</f>
        <v>#REF!</v>
      </c>
      <c r="F65" s="185" t="e">
        <f>'Retainer Models and Costs'!#REF!</f>
        <v>#REF!</v>
      </c>
      <c r="G65" s="185" t="e">
        <f>'Retainer Models and Costs'!#REF!</f>
        <v>#REF!</v>
      </c>
      <c r="H65" s="185" t="e">
        <f>'Retainer Models and Costs'!#REF!</f>
        <v>#REF!</v>
      </c>
      <c r="I65" s="185" t="e">
        <f>'Retainer Models and Costs'!#REF!</f>
        <v>#REF!</v>
      </c>
      <c r="J65" s="158" t="e">
        <f>'Retainer Models and Costs'!#REF!</f>
        <v>#REF!</v>
      </c>
      <c r="K65" s="159" t="e">
        <f>'Retainer Models and Costs'!#REF!</f>
        <v>#REF!</v>
      </c>
      <c r="L65" s="303"/>
      <c r="M65" s="225">
        <f>M64</f>
        <v>42125</v>
      </c>
      <c r="N65" s="205">
        <f t="shared" si="59"/>
        <v>30</v>
      </c>
      <c r="O65" s="205">
        <f t="shared" si="60"/>
        <v>204343</v>
      </c>
      <c r="P65" s="226" t="str">
        <f t="shared" si="37"/>
        <v/>
      </c>
      <c r="Q65" s="180">
        <f t="shared" si="61"/>
        <v>42156</v>
      </c>
      <c r="R65" s="180">
        <f t="shared" si="62"/>
        <v>42185</v>
      </c>
      <c r="S65" s="253"/>
      <c r="T65" s="233" t="str">
        <f>IF(P65="","",T62)</f>
        <v/>
      </c>
      <c r="U65" s="221" t="str">
        <f>IF(P65="","",ROUND((SUM(E65:I65)),2))</f>
        <v/>
      </c>
      <c r="V65" s="221" t="str">
        <f>IF(P65="","",U65*T65)</f>
        <v/>
      </c>
      <c r="W65" s="168"/>
      <c r="X65" s="168"/>
    </row>
    <row r="66" spans="1:24" s="63" customFormat="1" ht="30" customHeight="1" x14ac:dyDescent="0.25">
      <c r="A66" s="264">
        <v>0</v>
      </c>
      <c r="B66" s="295"/>
      <c r="C66" s="111" t="e">
        <f>'Retainer Models and Costs'!#REF!</f>
        <v>#REF!</v>
      </c>
      <c r="D66" s="107" t="e">
        <f>'Retainer Models and Costs'!#REF!</f>
        <v>#REF!</v>
      </c>
      <c r="E66" s="186" t="e">
        <f>'Retainer Models and Costs'!#REF!</f>
        <v>#REF!</v>
      </c>
      <c r="F66" s="185" t="e">
        <f>'Retainer Models and Costs'!#REF!</f>
        <v>#REF!</v>
      </c>
      <c r="G66" s="187" t="e">
        <f>'Retainer Models and Costs'!#REF!</f>
        <v>#REF!</v>
      </c>
      <c r="H66" s="187" t="e">
        <f>'Retainer Models and Costs'!#REF!</f>
        <v>#REF!</v>
      </c>
      <c r="I66" s="187" t="e">
        <f>'Retainer Models and Costs'!#REF!</f>
        <v>#REF!</v>
      </c>
      <c r="J66" s="160" t="e">
        <f>'Retainer Models and Costs'!#REF!</f>
        <v>#REF!</v>
      </c>
      <c r="K66" s="159" t="e">
        <f>'Retainer Models and Costs'!#REF!</f>
        <v>#REF!</v>
      </c>
      <c r="L66" s="304"/>
      <c r="M66" s="225">
        <f>M65</f>
        <v>42125</v>
      </c>
      <c r="N66" s="205">
        <f t="shared" si="59"/>
        <v>30</v>
      </c>
      <c r="O66" s="205">
        <f t="shared" si="60"/>
        <v>204343</v>
      </c>
      <c r="P66" s="226" t="str">
        <f t="shared" si="37"/>
        <v/>
      </c>
      <c r="Q66" s="180">
        <f t="shared" si="61"/>
        <v>42156</v>
      </c>
      <c r="R66" s="180">
        <f t="shared" si="62"/>
        <v>42185</v>
      </c>
      <c r="S66" s="253"/>
      <c r="T66" s="233" t="str">
        <f>IF(P66="","",T62)</f>
        <v/>
      </c>
      <c r="U66" s="221" t="str">
        <f>IF(P66="","",ROUND((SUM(E66:I66)),2))</f>
        <v/>
      </c>
      <c r="V66" s="221" t="str">
        <f>IF(P66="","",U66*T66)</f>
        <v/>
      </c>
      <c r="W66" s="168"/>
      <c r="X66" s="168"/>
    </row>
    <row r="67" spans="1:24" s="63" customFormat="1" ht="89.25" customHeight="1" x14ac:dyDescent="0.25">
      <c r="A67" s="264" t="e">
        <f>IF(V67&gt;0,1,0)</f>
        <v>#REF!</v>
      </c>
      <c r="B67" s="121" t="e">
        <f>'Retainer Models and Costs'!#REF!</f>
        <v>#REF!</v>
      </c>
      <c r="C67" s="112"/>
      <c r="D67" s="102"/>
      <c r="E67" s="70"/>
      <c r="F67" s="70"/>
      <c r="G67" s="70"/>
      <c r="H67" s="70"/>
      <c r="I67" s="70"/>
      <c r="J67" s="141"/>
      <c r="K67" s="143"/>
      <c r="L67" s="302">
        <f t="shared" ref="L67" si="63">L62+1</f>
        <v>14</v>
      </c>
      <c r="M67" s="175">
        <f>M62</f>
        <v>42125</v>
      </c>
      <c r="N67" s="202">
        <f>N62</f>
        <v>30</v>
      </c>
      <c r="O67" s="202">
        <f>O62</f>
        <v>204343</v>
      </c>
      <c r="P67" s="202" t="str">
        <f t="shared" si="37"/>
        <v>Premium</v>
      </c>
      <c r="Q67" s="177">
        <f>Q62</f>
        <v>42156</v>
      </c>
      <c r="R67" s="177">
        <f>R62</f>
        <v>42185</v>
      </c>
      <c r="S67" s="257" t="e">
        <f>B67</f>
        <v>#REF!</v>
      </c>
      <c r="T67" s="231">
        <v>0</v>
      </c>
      <c r="U67" s="210" t="e">
        <f>SUM(U68:U71)</f>
        <v>#REF!</v>
      </c>
      <c r="V67" s="210" t="e">
        <f>SUM(V68:V71)</f>
        <v>#REF!</v>
      </c>
      <c r="W67" s="168"/>
      <c r="X67" s="168"/>
    </row>
    <row r="68" spans="1:24" s="63" customFormat="1" ht="30" customHeight="1" x14ac:dyDescent="0.25">
      <c r="A68" s="264">
        <v>0</v>
      </c>
      <c r="B68" s="292"/>
      <c r="C68" s="113" t="e">
        <f>'Retainer Models and Costs'!#REF!</f>
        <v>#REF!</v>
      </c>
      <c r="D68" s="103" t="e">
        <f>'Retainer Models and Costs'!#REF!</f>
        <v>#REF!</v>
      </c>
      <c r="E68" s="189" t="e">
        <f>'Retainer Models and Costs'!#REF!</f>
        <v>#REF!</v>
      </c>
      <c r="F68" s="189" t="e">
        <f>'Retainer Models and Costs'!#REF!</f>
        <v>#REF!</v>
      </c>
      <c r="G68" s="190" t="e">
        <f>'Retainer Models and Costs'!#REF!</f>
        <v>#REF!</v>
      </c>
      <c r="H68" s="189" t="e">
        <f>'Retainer Models and Costs'!#REF!</f>
        <v>#REF!</v>
      </c>
      <c r="I68" s="189" t="e">
        <f>'Retainer Models and Costs'!#REF!</f>
        <v>#REF!</v>
      </c>
      <c r="J68" s="152" t="e">
        <f>'Retainer Models and Costs'!#REF!</f>
        <v>#REF!</v>
      </c>
      <c r="K68" s="145" t="e">
        <f>'Retainer Models and Costs'!#REF!</f>
        <v>#REF!</v>
      </c>
      <c r="L68" s="303"/>
      <c r="M68" s="200">
        <f>M67</f>
        <v>42125</v>
      </c>
      <c r="N68" s="203">
        <f>N67</f>
        <v>30</v>
      </c>
      <c r="O68" s="208">
        <f>O63</f>
        <v>204343</v>
      </c>
      <c r="P68" s="208" t="str">
        <f t="shared" si="37"/>
        <v/>
      </c>
      <c r="Q68" s="209">
        <f>Q63</f>
        <v>42156</v>
      </c>
      <c r="R68" s="209">
        <f>R63</f>
        <v>42185</v>
      </c>
      <c r="S68" s="261"/>
      <c r="T68" s="232" t="str">
        <f>IF(P68="","",T67)</f>
        <v/>
      </c>
      <c r="U68" s="219" t="str">
        <f>IF(P68="","",ROUND((SUM(E68:I68)),2))</f>
        <v/>
      </c>
      <c r="V68" s="219" t="str">
        <f>IF(P68="","",U68*T68)</f>
        <v/>
      </c>
      <c r="W68" s="168"/>
      <c r="X68" s="168"/>
    </row>
    <row r="69" spans="1:24" s="63" customFormat="1" ht="30" customHeight="1" x14ac:dyDescent="0.25">
      <c r="A69" s="264">
        <v>0</v>
      </c>
      <c r="B69" s="292"/>
      <c r="C69" s="113" t="e">
        <f>'Retainer Models and Costs'!#REF!</f>
        <v>#REF!</v>
      </c>
      <c r="D69" s="103" t="e">
        <f>'Retainer Models and Costs'!#REF!</f>
        <v>#REF!</v>
      </c>
      <c r="E69" s="189" t="e">
        <f>'Retainer Models and Costs'!#REF!</f>
        <v>#REF!</v>
      </c>
      <c r="F69" s="189" t="e">
        <f>'Retainer Models and Costs'!#REF!</f>
        <v>#REF!</v>
      </c>
      <c r="G69" s="190" t="e">
        <f>'Retainer Models and Costs'!#REF!</f>
        <v>#REF!</v>
      </c>
      <c r="H69" s="189" t="e">
        <f>'Retainer Models and Costs'!#REF!</f>
        <v>#REF!</v>
      </c>
      <c r="I69" s="189" t="e">
        <f>'Retainer Models and Costs'!#REF!</f>
        <v>#REF!</v>
      </c>
      <c r="J69" s="145" t="e">
        <f>'Retainer Models and Costs'!#REF!</f>
        <v>#REF!</v>
      </c>
      <c r="K69" s="145" t="e">
        <f>'Retainer Models and Costs'!#REF!</f>
        <v>#REF!</v>
      </c>
      <c r="L69" s="303"/>
      <c r="M69" s="200">
        <f>M68</f>
        <v>42125</v>
      </c>
      <c r="N69" s="203">
        <f t="shared" ref="N69:N71" si="64">N68</f>
        <v>30</v>
      </c>
      <c r="O69" s="203">
        <f t="shared" ref="O69:O71" si="65">O68</f>
        <v>204343</v>
      </c>
      <c r="P69" s="208" t="str">
        <f t="shared" si="37"/>
        <v>Premium</v>
      </c>
      <c r="Q69" s="178">
        <f t="shared" ref="Q69:Q71" si="66">Q68</f>
        <v>42156</v>
      </c>
      <c r="R69" s="178">
        <f t="shared" ref="R69:R71" si="67">R68</f>
        <v>42185</v>
      </c>
      <c r="S69" s="252"/>
      <c r="T69" s="232">
        <f>IF(P69="","",T67)</f>
        <v>0</v>
      </c>
      <c r="U69" s="219" t="e">
        <f>IF(P69="","",ROUND((SUM(E69:I69)),2))</f>
        <v>#REF!</v>
      </c>
      <c r="V69" s="219" t="e">
        <f>IF(P69="","",U69*T69)</f>
        <v>#REF!</v>
      </c>
      <c r="W69" s="168"/>
      <c r="X69" s="168"/>
    </row>
    <row r="70" spans="1:24" s="63" customFormat="1" ht="30" customHeight="1" x14ac:dyDescent="0.25">
      <c r="A70" s="264">
        <v>0</v>
      </c>
      <c r="B70" s="292"/>
      <c r="C70" s="113" t="e">
        <f>'Retainer Models and Costs'!#REF!</f>
        <v>#REF!</v>
      </c>
      <c r="D70" s="103" t="e">
        <f>'Retainer Models and Costs'!#REF!</f>
        <v>#REF!</v>
      </c>
      <c r="E70" s="189" t="e">
        <f>'Retainer Models and Costs'!#REF!</f>
        <v>#REF!</v>
      </c>
      <c r="F70" s="189" t="e">
        <f>'Retainer Models and Costs'!#REF!</f>
        <v>#REF!</v>
      </c>
      <c r="G70" s="190" t="e">
        <f>'Retainer Models and Costs'!#REF!</f>
        <v>#REF!</v>
      </c>
      <c r="H70" s="189" t="e">
        <f>'Retainer Models and Costs'!#REF!</f>
        <v>#REF!</v>
      </c>
      <c r="I70" s="189" t="e">
        <f>'Retainer Models and Costs'!#REF!</f>
        <v>#REF!</v>
      </c>
      <c r="J70" s="145" t="e">
        <f>'Retainer Models and Costs'!#REF!</f>
        <v>#REF!</v>
      </c>
      <c r="K70" s="145" t="e">
        <f>'Retainer Models and Costs'!#REF!</f>
        <v>#REF!</v>
      </c>
      <c r="L70" s="303"/>
      <c r="M70" s="200">
        <f>M69</f>
        <v>42125</v>
      </c>
      <c r="N70" s="203">
        <f t="shared" si="64"/>
        <v>30</v>
      </c>
      <c r="O70" s="203">
        <f t="shared" si="65"/>
        <v>204343</v>
      </c>
      <c r="P70" s="208" t="str">
        <f t="shared" si="37"/>
        <v/>
      </c>
      <c r="Q70" s="178">
        <f t="shared" si="66"/>
        <v>42156</v>
      </c>
      <c r="R70" s="178">
        <f t="shared" si="67"/>
        <v>42185</v>
      </c>
      <c r="S70" s="252"/>
      <c r="T70" s="232" t="str">
        <f>IF(P70="","",T67)</f>
        <v/>
      </c>
      <c r="U70" s="219" t="str">
        <f>IF(P70="","",ROUND((SUM(E70:I70)),2))</f>
        <v/>
      </c>
      <c r="V70" s="219" t="str">
        <f>IF(P70="","",U70*T70)</f>
        <v/>
      </c>
      <c r="W70" s="168"/>
      <c r="X70" s="168"/>
    </row>
    <row r="71" spans="1:24" s="63" customFormat="1" ht="30" customHeight="1" x14ac:dyDescent="0.25">
      <c r="A71" s="264">
        <v>0</v>
      </c>
      <c r="B71" s="293"/>
      <c r="C71" s="114" t="e">
        <f>'Retainer Models and Costs'!#REF!</f>
        <v>#REF!</v>
      </c>
      <c r="D71" s="103" t="e">
        <f>'Retainer Models and Costs'!#REF!</f>
        <v>#REF!</v>
      </c>
      <c r="E71" s="191" t="e">
        <f>'Retainer Models and Costs'!#REF!</f>
        <v>#REF!</v>
      </c>
      <c r="F71" s="191" t="e">
        <f>'Retainer Models and Costs'!#REF!</f>
        <v>#REF!</v>
      </c>
      <c r="G71" s="190" t="e">
        <f>'Retainer Models and Costs'!#REF!</f>
        <v>#REF!</v>
      </c>
      <c r="H71" s="191" t="e">
        <f>'Retainer Models and Costs'!#REF!</f>
        <v>#REF!</v>
      </c>
      <c r="I71" s="191" t="e">
        <f>'Retainer Models and Costs'!#REF!</f>
        <v>#REF!</v>
      </c>
      <c r="J71" s="146" t="e">
        <f>'Retainer Models and Costs'!#REF!</f>
        <v>#REF!</v>
      </c>
      <c r="K71" s="146" t="e">
        <f>'Retainer Models and Costs'!#REF!</f>
        <v>#REF!</v>
      </c>
      <c r="L71" s="304"/>
      <c r="M71" s="200">
        <f>M70</f>
        <v>42125</v>
      </c>
      <c r="N71" s="203">
        <f t="shared" si="64"/>
        <v>30</v>
      </c>
      <c r="O71" s="203">
        <f t="shared" si="65"/>
        <v>204343</v>
      </c>
      <c r="P71" s="208" t="str">
        <f t="shared" si="37"/>
        <v/>
      </c>
      <c r="Q71" s="178">
        <f t="shared" si="66"/>
        <v>42156</v>
      </c>
      <c r="R71" s="178">
        <f t="shared" si="67"/>
        <v>42185</v>
      </c>
      <c r="S71" s="252"/>
      <c r="T71" s="232" t="str">
        <f>IF(P71="","",T67)</f>
        <v/>
      </c>
      <c r="U71" s="219" t="str">
        <f>IF(P71="","",ROUND((SUM(E71:I71)),2))</f>
        <v/>
      </c>
      <c r="V71" s="219" t="str">
        <f>IF(P71="","",U71*T71)</f>
        <v/>
      </c>
      <c r="W71" s="168"/>
      <c r="X71" s="168"/>
    </row>
    <row r="72" spans="1:24" s="63" customFormat="1" ht="93.75" customHeight="1" x14ac:dyDescent="0.25">
      <c r="A72" s="264" t="e">
        <f>IF(V72&gt;0,1,0)</f>
        <v>#REF!</v>
      </c>
      <c r="B72" s="122" t="e">
        <f>'Retainer Models and Costs'!#REF!</f>
        <v>#REF!</v>
      </c>
      <c r="C72" s="116"/>
      <c r="D72" s="106"/>
      <c r="E72" s="78"/>
      <c r="F72" s="78"/>
      <c r="G72" s="78"/>
      <c r="H72" s="78"/>
      <c r="I72" s="78"/>
      <c r="J72" s="156"/>
      <c r="K72" s="157"/>
      <c r="L72" s="302">
        <f t="shared" ref="L72" si="68">L67+1</f>
        <v>15</v>
      </c>
      <c r="M72" s="224">
        <f>M67</f>
        <v>42125</v>
      </c>
      <c r="N72" s="204">
        <f>N67</f>
        <v>30</v>
      </c>
      <c r="O72" s="204">
        <f>O67</f>
        <v>204343</v>
      </c>
      <c r="P72" s="204" t="str">
        <f t="shared" si="37"/>
        <v>Premium</v>
      </c>
      <c r="Q72" s="179">
        <f>Q67</f>
        <v>42156</v>
      </c>
      <c r="R72" s="179">
        <f>R67</f>
        <v>42185</v>
      </c>
      <c r="S72" s="258" t="e">
        <f>B72</f>
        <v>#REF!</v>
      </c>
      <c r="T72" s="231">
        <v>0</v>
      </c>
      <c r="U72" s="220" t="e">
        <f>SUM(U73:U76)</f>
        <v>#REF!</v>
      </c>
      <c r="V72" s="220" t="e">
        <f>SUM(V73:V76)</f>
        <v>#REF!</v>
      </c>
      <c r="W72" s="168"/>
      <c r="X72" s="168"/>
    </row>
    <row r="73" spans="1:24" s="63" customFormat="1" ht="30" customHeight="1" x14ac:dyDescent="0.25">
      <c r="A73" s="264">
        <v>0</v>
      </c>
      <c r="B73" s="306"/>
      <c r="C73" s="117" t="e">
        <f>'Retainer Models and Costs'!#REF!</f>
        <v>#REF!</v>
      </c>
      <c r="D73" s="107" t="e">
        <f>'Retainer Models and Costs'!#REF!</f>
        <v>#REF!</v>
      </c>
      <c r="E73" s="196" t="e">
        <f>'Retainer Models and Costs'!#REF!</f>
        <v>#REF!</v>
      </c>
      <c r="F73" s="196" t="e">
        <f>'Retainer Models and Costs'!#REF!</f>
        <v>#REF!</v>
      </c>
      <c r="G73" s="196" t="e">
        <f>'Retainer Models and Costs'!#REF!</f>
        <v>#REF!</v>
      </c>
      <c r="H73" s="186" t="e">
        <f>'Retainer Models and Costs'!#REF!</f>
        <v>#REF!</v>
      </c>
      <c r="I73" s="196" t="e">
        <f>'Retainer Models and Costs'!#REF!</f>
        <v>#REF!</v>
      </c>
      <c r="J73" s="158" t="e">
        <f>'Retainer Models and Costs'!#REF!</f>
        <v>#REF!</v>
      </c>
      <c r="K73" s="158" t="e">
        <f>'Retainer Models and Costs'!#REF!</f>
        <v>#REF!</v>
      </c>
      <c r="L73" s="303"/>
      <c r="M73" s="225">
        <f>M72</f>
        <v>42125</v>
      </c>
      <c r="N73" s="205">
        <f>N72</f>
        <v>30</v>
      </c>
      <c r="O73" s="226">
        <f>O68</f>
        <v>204343</v>
      </c>
      <c r="P73" s="226" t="str">
        <f t="shared" ref="P73:P86" si="69">P68</f>
        <v/>
      </c>
      <c r="Q73" s="227">
        <f>Q68</f>
        <v>42156</v>
      </c>
      <c r="R73" s="227">
        <f>R68</f>
        <v>42185</v>
      </c>
      <c r="S73" s="253"/>
      <c r="T73" s="233" t="str">
        <f>IF(P73="","",T72)</f>
        <v/>
      </c>
      <c r="U73" s="221" t="str">
        <f>IF(P73="","",ROUND((SUM(E73:I73)),2))</f>
        <v/>
      </c>
      <c r="V73" s="221" t="str">
        <f>IF(P73="","",U73*T73)</f>
        <v/>
      </c>
      <c r="W73" s="168"/>
      <c r="X73" s="168"/>
    </row>
    <row r="74" spans="1:24" s="63" customFormat="1" ht="33.75" customHeight="1" x14ac:dyDescent="0.25">
      <c r="A74" s="264">
        <v>0</v>
      </c>
      <c r="B74" s="306"/>
      <c r="C74" s="117" t="e">
        <f>'Retainer Models and Costs'!#REF!</f>
        <v>#REF!</v>
      </c>
      <c r="D74" s="107" t="e">
        <f>'Retainer Models and Costs'!#REF!</f>
        <v>#REF!</v>
      </c>
      <c r="E74" s="196" t="e">
        <f>'Retainer Models and Costs'!#REF!</f>
        <v>#REF!</v>
      </c>
      <c r="F74" s="196" t="e">
        <f>'Retainer Models and Costs'!#REF!</f>
        <v>#REF!</v>
      </c>
      <c r="G74" s="196" t="e">
        <f>'Retainer Models and Costs'!#REF!</f>
        <v>#REF!</v>
      </c>
      <c r="H74" s="186" t="e">
        <f>'Retainer Models and Costs'!#REF!</f>
        <v>#REF!</v>
      </c>
      <c r="I74" s="196" t="e">
        <f>'Retainer Models and Costs'!#REF!</f>
        <v>#REF!</v>
      </c>
      <c r="J74" s="158" t="e">
        <f>'Retainer Models and Costs'!#REF!</f>
        <v>#REF!</v>
      </c>
      <c r="K74" s="158" t="e">
        <f>'Retainer Models and Costs'!#REF!</f>
        <v>#REF!</v>
      </c>
      <c r="L74" s="303"/>
      <c r="M74" s="225">
        <f>M73</f>
        <v>42125</v>
      </c>
      <c r="N74" s="205">
        <f t="shared" ref="N74:N76" si="70">N73</f>
        <v>30</v>
      </c>
      <c r="O74" s="205">
        <f t="shared" ref="O74:O76" si="71">O73</f>
        <v>204343</v>
      </c>
      <c r="P74" s="226" t="str">
        <f t="shared" si="69"/>
        <v>Premium</v>
      </c>
      <c r="Q74" s="180">
        <f t="shared" ref="Q74:Q76" si="72">Q73</f>
        <v>42156</v>
      </c>
      <c r="R74" s="180">
        <f t="shared" ref="R74:R76" si="73">R73</f>
        <v>42185</v>
      </c>
      <c r="S74" s="253"/>
      <c r="T74" s="233">
        <f>IF(P74="","",T72)</f>
        <v>0</v>
      </c>
      <c r="U74" s="221" t="e">
        <f>IF(P74="","",ROUND((SUM(E74:I74)),2))</f>
        <v>#REF!</v>
      </c>
      <c r="V74" s="221" t="e">
        <f>IF(P74="","",U74*T74)</f>
        <v>#REF!</v>
      </c>
      <c r="W74" s="168"/>
      <c r="X74" s="168"/>
    </row>
    <row r="75" spans="1:24" s="63" customFormat="1" ht="30" customHeight="1" x14ac:dyDescent="0.25">
      <c r="A75" s="264">
        <v>0</v>
      </c>
      <c r="B75" s="306"/>
      <c r="C75" s="117" t="e">
        <f>'Retainer Models and Costs'!#REF!</f>
        <v>#REF!</v>
      </c>
      <c r="D75" s="107" t="e">
        <f>'Retainer Models and Costs'!#REF!</f>
        <v>#REF!</v>
      </c>
      <c r="E75" s="196" t="e">
        <f>'Retainer Models and Costs'!#REF!</f>
        <v>#REF!</v>
      </c>
      <c r="F75" s="196" t="e">
        <f>'Retainer Models and Costs'!#REF!</f>
        <v>#REF!</v>
      </c>
      <c r="G75" s="196" t="e">
        <f>'Retainer Models and Costs'!#REF!</f>
        <v>#REF!</v>
      </c>
      <c r="H75" s="186" t="e">
        <f>'Retainer Models and Costs'!#REF!</f>
        <v>#REF!</v>
      </c>
      <c r="I75" s="196" t="e">
        <f>'Retainer Models and Costs'!#REF!</f>
        <v>#REF!</v>
      </c>
      <c r="J75" s="158" t="e">
        <f>'Retainer Models and Costs'!#REF!</f>
        <v>#REF!</v>
      </c>
      <c r="K75" s="158" t="e">
        <f>'Retainer Models and Costs'!#REF!</f>
        <v>#REF!</v>
      </c>
      <c r="L75" s="303"/>
      <c r="M75" s="225">
        <f>M74</f>
        <v>42125</v>
      </c>
      <c r="N75" s="205">
        <f t="shared" si="70"/>
        <v>30</v>
      </c>
      <c r="O75" s="205">
        <f t="shared" si="71"/>
        <v>204343</v>
      </c>
      <c r="P75" s="226" t="str">
        <f t="shared" si="69"/>
        <v/>
      </c>
      <c r="Q75" s="180">
        <f t="shared" si="72"/>
        <v>42156</v>
      </c>
      <c r="R75" s="180">
        <f t="shared" si="73"/>
        <v>42185</v>
      </c>
      <c r="S75" s="253"/>
      <c r="T75" s="233" t="str">
        <f>IF(P75="","",T72)</f>
        <v/>
      </c>
      <c r="U75" s="221" t="str">
        <f>IF(P75="","",ROUND((SUM(E75:I75)),2))</f>
        <v/>
      </c>
      <c r="V75" s="221" t="str">
        <f>IF(P75="","",U75*T75)</f>
        <v/>
      </c>
      <c r="W75" s="168"/>
      <c r="X75" s="168"/>
    </row>
    <row r="76" spans="1:24" s="63" customFormat="1" ht="30" customHeight="1" x14ac:dyDescent="0.25">
      <c r="A76" s="264">
        <v>0</v>
      </c>
      <c r="B76" s="307"/>
      <c r="C76" s="118" t="e">
        <f>'Retainer Models and Costs'!#REF!</f>
        <v>#REF!</v>
      </c>
      <c r="D76" s="107" t="e">
        <f>'Retainer Models and Costs'!#REF!</f>
        <v>#REF!</v>
      </c>
      <c r="E76" s="197" t="e">
        <f>'Retainer Models and Costs'!#REF!</f>
        <v>#REF!</v>
      </c>
      <c r="F76" s="197" t="e">
        <f>'Retainer Models and Costs'!#REF!</f>
        <v>#REF!</v>
      </c>
      <c r="G76" s="197" t="e">
        <f>'Retainer Models and Costs'!#REF!</f>
        <v>#REF!</v>
      </c>
      <c r="H76" s="186" t="e">
        <f>'Retainer Models and Costs'!#REF!</f>
        <v>#REF!</v>
      </c>
      <c r="I76" s="197" t="e">
        <f>'Retainer Models and Costs'!#REF!</f>
        <v>#REF!</v>
      </c>
      <c r="J76" s="160" t="e">
        <f>'Retainer Models and Costs'!#REF!</f>
        <v>#REF!</v>
      </c>
      <c r="K76" s="163" t="e">
        <f>'Retainer Models and Costs'!#REF!</f>
        <v>#REF!</v>
      </c>
      <c r="L76" s="304"/>
      <c r="M76" s="225">
        <f>M75</f>
        <v>42125</v>
      </c>
      <c r="N76" s="205">
        <f t="shared" si="70"/>
        <v>30</v>
      </c>
      <c r="O76" s="205">
        <f t="shared" si="71"/>
        <v>204343</v>
      </c>
      <c r="P76" s="226" t="str">
        <f t="shared" si="69"/>
        <v/>
      </c>
      <c r="Q76" s="180">
        <f t="shared" si="72"/>
        <v>42156</v>
      </c>
      <c r="R76" s="180">
        <f t="shared" si="73"/>
        <v>42185</v>
      </c>
      <c r="S76" s="253"/>
      <c r="T76" s="233" t="str">
        <f>IF(P76="","",T72)</f>
        <v/>
      </c>
      <c r="U76" s="221" t="str">
        <f>IF(P76="","",ROUND((SUM(E76:I76)),2))</f>
        <v/>
      </c>
      <c r="V76" s="221" t="str">
        <f>IF(P76="","",U76*T76)</f>
        <v/>
      </c>
      <c r="W76" s="168"/>
      <c r="X76" s="168"/>
    </row>
    <row r="77" spans="1:24" s="63" customFormat="1" ht="30.75" customHeight="1" x14ac:dyDescent="0.25">
      <c r="A77" s="264" t="e">
        <f>IF(V77&gt;0,1,0)</f>
        <v>#REF!</v>
      </c>
      <c r="B77" s="121" t="e">
        <f>'Retainer Models and Costs'!#REF!</f>
        <v>#REF!</v>
      </c>
      <c r="C77" s="112"/>
      <c r="D77" s="102"/>
      <c r="E77" s="70"/>
      <c r="F77" s="70"/>
      <c r="G77" s="70"/>
      <c r="H77" s="70"/>
      <c r="I77" s="70"/>
      <c r="J77" s="141"/>
      <c r="K77" s="143"/>
      <c r="L77" s="302">
        <f t="shared" ref="L77" si="74">L72+1</f>
        <v>16</v>
      </c>
      <c r="M77" s="175">
        <f>M72</f>
        <v>42125</v>
      </c>
      <c r="N77" s="202">
        <f>N72</f>
        <v>30</v>
      </c>
      <c r="O77" s="202">
        <f>O72</f>
        <v>204343</v>
      </c>
      <c r="P77" s="202" t="str">
        <f t="shared" si="69"/>
        <v>Premium</v>
      </c>
      <c r="Q77" s="177">
        <f>Q72</f>
        <v>42156</v>
      </c>
      <c r="R77" s="177">
        <f>R72</f>
        <v>42185</v>
      </c>
      <c r="S77" s="261" t="e">
        <f>B77</f>
        <v>#REF!</v>
      </c>
      <c r="T77" s="231">
        <v>0</v>
      </c>
      <c r="U77" s="210" t="e">
        <f>SUM(U78:U81)</f>
        <v>#REF!</v>
      </c>
      <c r="V77" s="210" t="e">
        <f>SUM(V78:V81)</f>
        <v>#REF!</v>
      </c>
      <c r="W77" s="168"/>
      <c r="X77" s="168"/>
    </row>
    <row r="78" spans="1:24" s="63" customFormat="1" ht="30" customHeight="1" x14ac:dyDescent="0.25">
      <c r="A78" s="264">
        <v>0</v>
      </c>
      <c r="B78" s="292"/>
      <c r="C78" s="113" t="e">
        <f>'Retainer Models and Costs'!#REF!</f>
        <v>#REF!</v>
      </c>
      <c r="D78" s="103" t="e">
        <f>'Retainer Models and Costs'!#REF!</f>
        <v>#REF!</v>
      </c>
      <c r="E78" s="190" t="e">
        <f>'Retainer Models and Costs'!#REF!</f>
        <v>#REF!</v>
      </c>
      <c r="F78" s="189" t="e">
        <f>'Retainer Models and Costs'!#REF!</f>
        <v>#REF!</v>
      </c>
      <c r="G78" s="189" t="e">
        <f>'Retainer Models and Costs'!#REF!</f>
        <v>#REF!</v>
      </c>
      <c r="H78" s="189" t="e">
        <f>'Retainer Models and Costs'!#REF!</f>
        <v>#REF!</v>
      </c>
      <c r="I78" s="189" t="e">
        <f>'Retainer Models and Costs'!#REF!</f>
        <v>#REF!</v>
      </c>
      <c r="J78" s="145" t="e">
        <f>'Retainer Models and Costs'!#REF!</f>
        <v>#REF!</v>
      </c>
      <c r="K78" s="145" t="e">
        <f>'Retainer Models and Costs'!#REF!</f>
        <v>#REF!</v>
      </c>
      <c r="L78" s="303"/>
      <c r="M78" s="200">
        <f>M77</f>
        <v>42125</v>
      </c>
      <c r="N78" s="203">
        <f>N77</f>
        <v>30</v>
      </c>
      <c r="O78" s="208">
        <f>O73</f>
        <v>204343</v>
      </c>
      <c r="P78" s="208" t="str">
        <f t="shared" si="69"/>
        <v/>
      </c>
      <c r="Q78" s="209">
        <f>Q73</f>
        <v>42156</v>
      </c>
      <c r="R78" s="209">
        <f>R73</f>
        <v>42185</v>
      </c>
      <c r="S78" s="252"/>
      <c r="T78" s="232" t="str">
        <f>IF(P78="","",T77)</f>
        <v/>
      </c>
      <c r="U78" s="219" t="str">
        <f>IF(P78="","",ROUND((SUM(E78:I78)),2))</f>
        <v/>
      </c>
      <c r="V78" s="219" t="str">
        <f>IF(P78="","",U78*T78)</f>
        <v/>
      </c>
      <c r="W78" s="168"/>
      <c r="X78" s="168"/>
    </row>
    <row r="79" spans="1:24" s="63" customFormat="1" ht="32.25" customHeight="1" x14ac:dyDescent="0.25">
      <c r="A79" s="264">
        <v>0</v>
      </c>
      <c r="B79" s="292"/>
      <c r="C79" s="113" t="e">
        <f>'Retainer Models and Costs'!#REF!</f>
        <v>#REF!</v>
      </c>
      <c r="D79" s="103" t="e">
        <f>'Retainer Models and Costs'!#REF!</f>
        <v>#REF!</v>
      </c>
      <c r="E79" s="190" t="e">
        <f>'Retainer Models and Costs'!#REF!</f>
        <v>#REF!</v>
      </c>
      <c r="F79" s="189" t="e">
        <f>'Retainer Models and Costs'!#REF!</f>
        <v>#REF!</v>
      </c>
      <c r="G79" s="189" t="e">
        <f>'Retainer Models and Costs'!#REF!</f>
        <v>#REF!</v>
      </c>
      <c r="H79" s="189" t="e">
        <f>'Retainer Models and Costs'!#REF!</f>
        <v>#REF!</v>
      </c>
      <c r="I79" s="189" t="e">
        <f>'Retainer Models and Costs'!#REF!</f>
        <v>#REF!</v>
      </c>
      <c r="J79" s="145" t="e">
        <f>'Retainer Models and Costs'!#REF!</f>
        <v>#REF!</v>
      </c>
      <c r="K79" s="145" t="e">
        <f>'Retainer Models and Costs'!#REF!</f>
        <v>#REF!</v>
      </c>
      <c r="L79" s="303"/>
      <c r="M79" s="200">
        <f>M78</f>
        <v>42125</v>
      </c>
      <c r="N79" s="203">
        <f t="shared" ref="N79:N81" si="75">N78</f>
        <v>30</v>
      </c>
      <c r="O79" s="203">
        <f t="shared" ref="O79:O81" si="76">O78</f>
        <v>204343</v>
      </c>
      <c r="P79" s="208" t="str">
        <f t="shared" si="69"/>
        <v>Premium</v>
      </c>
      <c r="Q79" s="178">
        <f t="shared" ref="Q79:Q81" si="77">Q78</f>
        <v>42156</v>
      </c>
      <c r="R79" s="178">
        <f t="shared" ref="R79:R81" si="78">R78</f>
        <v>42185</v>
      </c>
      <c r="S79" s="252"/>
      <c r="T79" s="232">
        <f>IF(P79="","",T77)</f>
        <v>0</v>
      </c>
      <c r="U79" s="219" t="e">
        <f>IF(P79="","",ROUND((SUM(E79:I79)),2))</f>
        <v>#REF!</v>
      </c>
      <c r="V79" s="219" t="e">
        <f>IF(P79="","",U79*T79)</f>
        <v>#REF!</v>
      </c>
      <c r="W79" s="168"/>
      <c r="X79" s="168"/>
    </row>
    <row r="80" spans="1:24" s="63" customFormat="1" ht="30" customHeight="1" x14ac:dyDescent="0.25">
      <c r="A80" s="264">
        <v>0</v>
      </c>
      <c r="B80" s="292"/>
      <c r="C80" s="113" t="e">
        <f>'Retainer Models and Costs'!#REF!</f>
        <v>#REF!</v>
      </c>
      <c r="D80" s="103" t="e">
        <f>'Retainer Models and Costs'!#REF!</f>
        <v>#REF!</v>
      </c>
      <c r="E80" s="190" t="e">
        <f>'Retainer Models and Costs'!#REF!</f>
        <v>#REF!</v>
      </c>
      <c r="F80" s="189" t="e">
        <f>'Retainer Models and Costs'!#REF!</f>
        <v>#REF!</v>
      </c>
      <c r="G80" s="189" t="e">
        <f>'Retainer Models and Costs'!#REF!</f>
        <v>#REF!</v>
      </c>
      <c r="H80" s="189" t="e">
        <f>'Retainer Models and Costs'!#REF!</f>
        <v>#REF!</v>
      </c>
      <c r="I80" s="189" t="e">
        <f>'Retainer Models and Costs'!#REF!</f>
        <v>#REF!</v>
      </c>
      <c r="J80" s="145" t="e">
        <f>'Retainer Models and Costs'!#REF!</f>
        <v>#REF!</v>
      </c>
      <c r="K80" s="145" t="e">
        <f>'Retainer Models and Costs'!#REF!</f>
        <v>#REF!</v>
      </c>
      <c r="L80" s="303"/>
      <c r="M80" s="200">
        <f>M79</f>
        <v>42125</v>
      </c>
      <c r="N80" s="203">
        <f t="shared" si="75"/>
        <v>30</v>
      </c>
      <c r="O80" s="203">
        <f t="shared" si="76"/>
        <v>204343</v>
      </c>
      <c r="P80" s="208" t="str">
        <f t="shared" si="69"/>
        <v/>
      </c>
      <c r="Q80" s="178">
        <f t="shared" si="77"/>
        <v>42156</v>
      </c>
      <c r="R80" s="178">
        <f t="shared" si="78"/>
        <v>42185</v>
      </c>
      <c r="S80" s="252"/>
      <c r="T80" s="232" t="str">
        <f>IF(P80="","",T77)</f>
        <v/>
      </c>
      <c r="U80" s="219" t="str">
        <f>IF(P80="","",ROUND((SUM(E80:I80)),2))</f>
        <v/>
      </c>
      <c r="V80" s="219" t="str">
        <f>IF(P80="","",U80*T80)</f>
        <v/>
      </c>
      <c r="W80" s="168"/>
      <c r="X80" s="168"/>
    </row>
    <row r="81" spans="1:31" s="63" customFormat="1" ht="30" customHeight="1" x14ac:dyDescent="0.25">
      <c r="A81" s="264">
        <v>0</v>
      </c>
      <c r="B81" s="293"/>
      <c r="C81" s="114" t="e">
        <f>'Retainer Models and Costs'!#REF!</f>
        <v>#REF!</v>
      </c>
      <c r="D81" s="104" t="e">
        <f>'Retainer Models and Costs'!#REF!</f>
        <v>#REF!</v>
      </c>
      <c r="E81" s="190" t="e">
        <f>'Retainer Models and Costs'!#REF!</f>
        <v>#REF!</v>
      </c>
      <c r="F81" s="191" t="e">
        <f>'Retainer Models and Costs'!#REF!</f>
        <v>#REF!</v>
      </c>
      <c r="G81" s="191" t="e">
        <f>'Retainer Models and Costs'!#REF!</f>
        <v>#REF!</v>
      </c>
      <c r="H81" s="191" t="e">
        <f>'Retainer Models and Costs'!#REF!</f>
        <v>#REF!</v>
      </c>
      <c r="I81" s="191" t="e">
        <f>'Retainer Models and Costs'!#REF!</f>
        <v>#REF!</v>
      </c>
      <c r="J81" s="146" t="e">
        <f>'Retainer Models and Costs'!#REF!</f>
        <v>#REF!</v>
      </c>
      <c r="K81" s="146" t="e">
        <f>'Retainer Models and Costs'!#REF!</f>
        <v>#REF!</v>
      </c>
      <c r="L81" s="304"/>
      <c r="M81" s="200">
        <f>M80</f>
        <v>42125</v>
      </c>
      <c r="N81" s="203">
        <f t="shared" si="75"/>
        <v>30</v>
      </c>
      <c r="O81" s="203">
        <f t="shared" si="76"/>
        <v>204343</v>
      </c>
      <c r="P81" s="208" t="str">
        <f t="shared" si="69"/>
        <v/>
      </c>
      <c r="Q81" s="178">
        <f t="shared" si="77"/>
        <v>42156</v>
      </c>
      <c r="R81" s="178">
        <f t="shared" si="78"/>
        <v>42185</v>
      </c>
      <c r="S81" s="252"/>
      <c r="T81" s="232" t="str">
        <f>IF(P81="","",T77)</f>
        <v/>
      </c>
      <c r="U81" s="219" t="str">
        <f>IF(P81="","",ROUND((SUM(E81:I81)),2))</f>
        <v/>
      </c>
      <c r="V81" s="219" t="str">
        <f>IF(P81="","",U81*T81)</f>
        <v/>
      </c>
      <c r="W81" s="168"/>
      <c r="X81" s="168"/>
    </row>
    <row r="82" spans="1:31" s="63" customFormat="1" ht="29.25" customHeight="1" x14ac:dyDescent="0.25">
      <c r="A82" s="264" t="e">
        <f>IF(V82&gt;0,1,0)</f>
        <v>#REF!</v>
      </c>
      <c r="B82" s="120" t="str">
        <f>'Retainer Models and Costs'!B48</f>
        <v>Retainer Variation                                 ('scaling down' a retainer level)</v>
      </c>
      <c r="C82" s="115"/>
      <c r="D82" s="105"/>
      <c r="E82" s="76"/>
      <c r="F82" s="76"/>
      <c r="G82" s="76"/>
      <c r="H82" s="76"/>
      <c r="I82" s="76"/>
      <c r="J82" s="147"/>
      <c r="K82" s="62"/>
      <c r="L82" s="302">
        <f t="shared" ref="L82" si="79">L77+1</f>
        <v>17</v>
      </c>
      <c r="M82" s="224">
        <f>M77</f>
        <v>42125</v>
      </c>
      <c r="N82" s="204">
        <f>N77</f>
        <v>30</v>
      </c>
      <c r="O82" s="204">
        <f>O77</f>
        <v>204343</v>
      </c>
      <c r="P82" s="204" t="str">
        <f t="shared" si="69"/>
        <v>Premium</v>
      </c>
      <c r="Q82" s="179">
        <f>Q77</f>
        <v>42156</v>
      </c>
      <c r="R82" s="179">
        <f>R77</f>
        <v>42185</v>
      </c>
      <c r="S82" s="258" t="str">
        <f>B82</f>
        <v>Retainer Variation                                 ('scaling down' a retainer level)</v>
      </c>
      <c r="T82" s="231">
        <v>0</v>
      </c>
      <c r="U82" s="220" t="e">
        <f>SUM(U83:U86)</f>
        <v>#REF!</v>
      </c>
      <c r="V82" s="220" t="e">
        <f>SUM(V83:V86)</f>
        <v>#REF!</v>
      </c>
      <c r="W82" s="168"/>
      <c r="X82" s="168"/>
    </row>
    <row r="83" spans="1:31" s="63" customFormat="1" ht="30" customHeight="1" x14ac:dyDescent="0.25">
      <c r="A83" s="264">
        <v>0</v>
      </c>
      <c r="B83" s="294"/>
      <c r="C83" s="110" t="str">
        <f>'Retainer Models and Costs'!C49</f>
        <v>Full Detail Retainer</v>
      </c>
      <c r="D83" s="100" t="str">
        <f>'Retainer Models and Costs'!D49</f>
        <v>Fixed Fee</v>
      </c>
      <c r="E83" s="186">
        <f>'Retainer Models and Costs'!E49</f>
        <v>1200</v>
      </c>
      <c r="F83" s="185" t="e">
        <f>'Retainer Models and Costs'!#REF!</f>
        <v>#REF!</v>
      </c>
      <c r="G83" s="185" t="e">
        <f>'Retainer Models and Costs'!#REF!</f>
        <v>#REF!</v>
      </c>
      <c r="H83" s="185" t="e">
        <f>'Retainer Models and Costs'!#REF!</f>
        <v>#REF!</v>
      </c>
      <c r="I83" s="185" t="str">
        <f>'Retainer Models and Costs'!F49</f>
        <v>N/A</v>
      </c>
      <c r="J83" s="139" t="str">
        <f>'Retainer Models and Costs'!G49</f>
        <v>N/A</v>
      </c>
      <c r="K83" s="139" t="str">
        <f>'Retainer Models and Costs'!H49</f>
        <v>N/A</v>
      </c>
      <c r="L83" s="303"/>
      <c r="M83" s="225">
        <f>M82</f>
        <v>42125</v>
      </c>
      <c r="N83" s="205">
        <f>N82</f>
        <v>30</v>
      </c>
      <c r="O83" s="226">
        <f>O78</f>
        <v>204343</v>
      </c>
      <c r="P83" s="226" t="str">
        <f t="shared" si="69"/>
        <v/>
      </c>
      <c r="Q83" s="227">
        <f>Q78</f>
        <v>42156</v>
      </c>
      <c r="R83" s="227">
        <f>R78</f>
        <v>42185</v>
      </c>
      <c r="S83" s="253"/>
      <c r="T83" s="233" t="str">
        <f>IF(P83="","",T82)</f>
        <v/>
      </c>
      <c r="U83" s="221" t="str">
        <f>IF(P83="","",ROUND((SUM(E83:I83)),2))</f>
        <v/>
      </c>
      <c r="V83" s="221" t="str">
        <f>IF(P83="","",U83*T83)</f>
        <v/>
      </c>
      <c r="W83" s="167"/>
      <c r="X83" s="167"/>
    </row>
    <row r="84" spans="1:31" s="63" customFormat="1" ht="29.25" customHeight="1" x14ac:dyDescent="0.25">
      <c r="A84" s="264">
        <v>0</v>
      </c>
      <c r="B84" s="294"/>
      <c r="C84" s="110" t="str">
        <f>'Retainer Models and Costs'!C50</f>
        <v>Premium Retainer</v>
      </c>
      <c r="D84" s="100" t="str">
        <f>'Retainer Models and Costs'!D50</f>
        <v>Fixed Fee</v>
      </c>
      <c r="E84" s="186">
        <f>'Retainer Models and Costs'!E50</f>
        <v>600</v>
      </c>
      <c r="F84" s="185" t="e">
        <f>'Retainer Models and Costs'!#REF!</f>
        <v>#REF!</v>
      </c>
      <c r="G84" s="185" t="e">
        <f>'Retainer Models and Costs'!#REF!</f>
        <v>#REF!</v>
      </c>
      <c r="H84" s="185" t="e">
        <f>'Retainer Models and Costs'!#REF!</f>
        <v>#REF!</v>
      </c>
      <c r="I84" s="185" t="str">
        <f>'Retainer Models and Costs'!F50</f>
        <v>N/A</v>
      </c>
      <c r="J84" s="139" t="str">
        <f>'Retainer Models and Costs'!G50</f>
        <v>N/A</v>
      </c>
      <c r="K84" s="139" t="str">
        <f>'Retainer Models and Costs'!H50</f>
        <v>N/A</v>
      </c>
      <c r="L84" s="303"/>
      <c r="M84" s="225">
        <f>M83</f>
        <v>42125</v>
      </c>
      <c r="N84" s="205">
        <f t="shared" ref="N84:N86" si="80">N83</f>
        <v>30</v>
      </c>
      <c r="O84" s="205">
        <f t="shared" ref="O84:O86" si="81">O83</f>
        <v>204343</v>
      </c>
      <c r="P84" s="226" t="str">
        <f t="shared" si="69"/>
        <v>Premium</v>
      </c>
      <c r="Q84" s="180">
        <f t="shared" ref="Q84:Q86" si="82">Q83</f>
        <v>42156</v>
      </c>
      <c r="R84" s="180">
        <f t="shared" ref="R84:R86" si="83">R83</f>
        <v>42185</v>
      </c>
      <c r="S84" s="253"/>
      <c r="T84" s="233">
        <f>IF(P84="","",T82)</f>
        <v>0</v>
      </c>
      <c r="U84" s="221" t="e">
        <f>IF(P84="","",ROUND((SUM(E84:I84)),2))</f>
        <v>#REF!</v>
      </c>
      <c r="V84" s="221" t="e">
        <f>IF(P84="","",U84*T84)</f>
        <v>#REF!</v>
      </c>
      <c r="W84" s="168"/>
      <c r="X84" s="168"/>
    </row>
    <row r="85" spans="1:31" s="63" customFormat="1" ht="30" customHeight="1" x14ac:dyDescent="0.25">
      <c r="A85" s="264">
        <v>0</v>
      </c>
      <c r="B85" s="294"/>
      <c r="C85" s="110" t="str">
        <f>'Retainer Models and Costs'!C51</f>
        <v>Deluxe Retainer</v>
      </c>
      <c r="D85" s="100" t="str">
        <f>'Retainer Models and Costs'!D51</f>
        <v>Fixed Fee</v>
      </c>
      <c r="E85" s="186">
        <f>'Retainer Models and Costs'!E51</f>
        <v>300</v>
      </c>
      <c r="F85" s="185" t="e">
        <f>'Retainer Models and Costs'!#REF!</f>
        <v>#REF!</v>
      </c>
      <c r="G85" s="185" t="e">
        <f>'Retainer Models and Costs'!#REF!</f>
        <v>#REF!</v>
      </c>
      <c r="H85" s="185" t="e">
        <f>'Retainer Models and Costs'!#REF!</f>
        <v>#REF!</v>
      </c>
      <c r="I85" s="185" t="str">
        <f>'Retainer Models and Costs'!F51</f>
        <v>N/A</v>
      </c>
      <c r="J85" s="139" t="str">
        <f>'Retainer Models and Costs'!G51</f>
        <v>N/A</v>
      </c>
      <c r="K85" s="139" t="str">
        <f>'Retainer Models and Costs'!H51</f>
        <v>N/A</v>
      </c>
      <c r="L85" s="303"/>
      <c r="M85" s="225">
        <f>M84</f>
        <v>42125</v>
      </c>
      <c r="N85" s="205">
        <f t="shared" si="80"/>
        <v>30</v>
      </c>
      <c r="O85" s="205">
        <f t="shared" si="81"/>
        <v>204343</v>
      </c>
      <c r="P85" s="226" t="str">
        <f t="shared" si="69"/>
        <v/>
      </c>
      <c r="Q85" s="180">
        <f t="shared" si="82"/>
        <v>42156</v>
      </c>
      <c r="R85" s="180">
        <f t="shared" si="83"/>
        <v>42185</v>
      </c>
      <c r="S85" s="253"/>
      <c r="T85" s="233" t="str">
        <f>IF(P85="","",T82)</f>
        <v/>
      </c>
      <c r="U85" s="221" t="str">
        <f>IF(P85="","",ROUND((SUM(E85:I85)),2))</f>
        <v/>
      </c>
      <c r="V85" s="221" t="str">
        <f>IF(P85="","",U85*T85)</f>
        <v/>
      </c>
      <c r="W85" s="168"/>
      <c r="X85" s="168"/>
    </row>
    <row r="86" spans="1:31" s="63" customFormat="1" ht="33" customHeight="1" x14ac:dyDescent="0.25">
      <c r="A86" s="264">
        <v>0</v>
      </c>
      <c r="B86" s="295"/>
      <c r="C86" s="111" t="str">
        <f>'Retainer Models and Costs'!C52</f>
        <v>Express Retainer</v>
      </c>
      <c r="D86" s="100" t="str">
        <f>'Retainer Models and Costs'!D52</f>
        <v>Fixed Fee</v>
      </c>
      <c r="E86" s="199">
        <f>'Retainer Models and Costs'!E52</f>
        <v>0</v>
      </c>
      <c r="F86" s="187" t="e">
        <f>'Retainer Models and Costs'!#REF!</f>
        <v>#REF!</v>
      </c>
      <c r="G86" s="187" t="e">
        <f>'Retainer Models and Costs'!#REF!</f>
        <v>#REF!</v>
      </c>
      <c r="H86" s="187" t="e">
        <f>'Retainer Models and Costs'!#REF!</f>
        <v>#REF!</v>
      </c>
      <c r="I86" s="187" t="str">
        <f>'Retainer Models and Costs'!F52</f>
        <v>N/A</v>
      </c>
      <c r="J86" s="140" t="str">
        <f>'Retainer Models and Costs'!G52</f>
        <v>N/A</v>
      </c>
      <c r="K86" s="140" t="str">
        <f>'Retainer Models and Costs'!H52</f>
        <v>N/A</v>
      </c>
      <c r="L86" s="304"/>
      <c r="M86" s="225">
        <f>M85</f>
        <v>42125</v>
      </c>
      <c r="N86" s="205">
        <f t="shared" si="80"/>
        <v>30</v>
      </c>
      <c r="O86" s="205">
        <f t="shared" si="81"/>
        <v>204343</v>
      </c>
      <c r="P86" s="226" t="str">
        <f t="shared" si="69"/>
        <v/>
      </c>
      <c r="Q86" s="180">
        <f t="shared" si="82"/>
        <v>42156</v>
      </c>
      <c r="R86" s="180">
        <f t="shared" si="83"/>
        <v>42185</v>
      </c>
      <c r="S86" s="253"/>
      <c r="T86" s="233" t="str">
        <f>IF(P86="","",T82)</f>
        <v/>
      </c>
      <c r="U86" s="221" t="str">
        <f>IF(P86="","",ROUND((SUM(E86:I86)),2))</f>
        <v/>
      </c>
      <c r="V86" s="221" t="str">
        <f>IF(P86="","",U86*T86)</f>
        <v/>
      </c>
      <c r="W86" s="168"/>
      <c r="X86" s="168"/>
    </row>
    <row r="87" spans="1:31" ht="24" customHeight="1" x14ac:dyDescent="0.25">
      <c r="A87" s="264" t="e">
        <f>IF(V87&gt;0,1,"")</f>
        <v>#REF!</v>
      </c>
      <c r="B87" s="83"/>
      <c r="C87" s="83"/>
      <c r="D87" s="83"/>
      <c r="E87" s="56"/>
      <c r="F87" s="82"/>
      <c r="G87" s="82"/>
      <c r="H87" s="82"/>
      <c r="I87" s="56"/>
      <c r="J87" s="56"/>
      <c r="K87" s="57"/>
      <c r="L87" s="57"/>
      <c r="M87" s="54"/>
      <c r="N87" s="206"/>
      <c r="O87" s="54"/>
      <c r="P87" s="54"/>
      <c r="Q87" s="181"/>
      <c r="R87" s="181"/>
      <c r="S87" s="259"/>
      <c r="T87" s="234"/>
      <c r="U87" s="262" t="s">
        <v>52</v>
      </c>
      <c r="V87" s="263" t="e">
        <f>V2+V7+V12+V17+V22+V27+V32+V37+V42+V47+V52+V57+V62+V67+V72+V77+V82</f>
        <v>#REF!</v>
      </c>
      <c r="W87" s="169"/>
      <c r="X87" s="169"/>
      <c r="Y87" s="81"/>
      <c r="Z87" s="81"/>
      <c r="AA87" s="81"/>
      <c r="AB87" s="81"/>
      <c r="AC87" s="81"/>
      <c r="AD87" s="81"/>
      <c r="AE87" s="81"/>
    </row>
    <row r="88" spans="1:31" ht="29.25" customHeight="1" x14ac:dyDescent="0.25">
      <c r="A88" s="264" t="e">
        <f>IF(V88&gt;0,1,"")</f>
        <v>#REF!</v>
      </c>
      <c r="B88" s="83"/>
      <c r="C88" s="83"/>
      <c r="D88" s="83"/>
      <c r="E88" s="56"/>
      <c r="F88" s="82"/>
      <c r="G88" s="82"/>
      <c r="H88" s="82"/>
      <c r="I88" s="56"/>
      <c r="J88" s="56"/>
      <c r="K88" s="57"/>
      <c r="L88" s="57"/>
      <c r="M88" s="54"/>
      <c r="N88" s="206"/>
      <c r="O88" s="54"/>
      <c r="P88" s="54"/>
      <c r="Q88" s="181"/>
      <c r="R88" s="181"/>
      <c r="S88" s="259"/>
      <c r="T88" s="234"/>
      <c r="U88" s="262" t="s">
        <v>53</v>
      </c>
      <c r="V88" s="263" t="e">
        <f>V87/10</f>
        <v>#REF!</v>
      </c>
      <c r="W88" s="169"/>
      <c r="X88" s="169"/>
      <c r="Y88" s="81"/>
      <c r="Z88" s="81"/>
      <c r="AA88" s="81"/>
      <c r="AB88" s="81"/>
      <c r="AC88" s="81"/>
      <c r="AD88" s="81"/>
      <c r="AE88" s="81"/>
    </row>
    <row r="89" spans="1:31" ht="18" customHeight="1" x14ac:dyDescent="0.25">
      <c r="A89" s="264" t="e">
        <f>IF(V89&gt;0,1,"")</f>
        <v>#REF!</v>
      </c>
      <c r="B89" s="83"/>
      <c r="C89" s="83"/>
      <c r="D89" s="83"/>
      <c r="E89" s="56"/>
      <c r="F89" s="82"/>
      <c r="G89" s="82"/>
      <c r="H89" s="82"/>
      <c r="I89" s="56"/>
      <c r="J89" s="56"/>
      <c r="K89" s="57"/>
      <c r="L89" s="57"/>
      <c r="M89" s="54"/>
      <c r="N89" s="206"/>
      <c r="O89" s="54"/>
      <c r="P89" s="54"/>
      <c r="Q89" s="181"/>
      <c r="R89" s="181"/>
      <c r="S89" s="259"/>
      <c r="T89" s="234"/>
      <c r="U89" s="262" t="s">
        <v>51</v>
      </c>
      <c r="V89" s="263" t="e">
        <f>V87+V88</f>
        <v>#REF!</v>
      </c>
      <c r="W89" s="169"/>
      <c r="X89" s="169"/>
      <c r="Y89" s="81"/>
      <c r="Z89" s="81"/>
      <c r="AA89" s="81"/>
      <c r="AB89" s="81"/>
      <c r="AC89" s="81"/>
      <c r="AD89" s="81"/>
      <c r="AE89" s="81"/>
    </row>
    <row r="90" spans="1:31" ht="21" customHeight="1" x14ac:dyDescent="0.25">
      <c r="B90" s="83"/>
      <c r="C90" s="83"/>
      <c r="D90" s="83"/>
      <c r="E90" s="56"/>
      <c r="F90" s="82"/>
      <c r="G90" s="82"/>
      <c r="H90" s="82"/>
      <c r="I90" s="56"/>
      <c r="J90" s="56"/>
      <c r="K90" s="57"/>
      <c r="L90" s="57"/>
      <c r="M90" s="54"/>
      <c r="N90" s="206"/>
      <c r="O90" s="54"/>
      <c r="P90" s="54"/>
      <c r="Q90" s="181"/>
      <c r="R90" s="181"/>
      <c r="S90" s="259"/>
      <c r="T90" s="234"/>
      <c r="U90" s="222"/>
      <c r="V90" s="222"/>
      <c r="W90" s="169"/>
      <c r="X90" s="169"/>
      <c r="Y90" s="81"/>
      <c r="Z90" s="81"/>
      <c r="AA90" s="81"/>
      <c r="AB90" s="81"/>
      <c r="AC90" s="81"/>
      <c r="AD90" s="81"/>
      <c r="AE90" s="81"/>
    </row>
    <row r="91" spans="1:31" ht="9" customHeight="1" x14ac:dyDescent="0.25">
      <c r="B91" s="83"/>
      <c r="C91" s="83"/>
      <c r="D91" s="83"/>
      <c r="E91" s="56"/>
      <c r="F91" s="82"/>
      <c r="G91" s="82"/>
      <c r="H91" s="82"/>
      <c r="I91" s="56"/>
      <c r="J91" s="56"/>
      <c r="K91" s="57"/>
      <c r="L91" s="57"/>
      <c r="M91" s="54"/>
      <c r="N91" s="206"/>
      <c r="O91" s="54"/>
      <c r="P91" s="54"/>
      <c r="Q91" s="181"/>
      <c r="R91" s="181"/>
      <c r="S91" s="259"/>
      <c r="T91" s="234"/>
      <c r="U91" s="222"/>
      <c r="V91" s="222"/>
      <c r="W91" s="169"/>
      <c r="X91" s="169"/>
      <c r="Y91" s="81"/>
      <c r="Z91" s="81"/>
      <c r="AA91" s="81"/>
      <c r="AB91" s="81"/>
      <c r="AC91" s="81"/>
      <c r="AD91" s="81"/>
      <c r="AE91" s="81"/>
    </row>
    <row r="92" spans="1:31" ht="15" customHeight="1" x14ac:dyDescent="0.25">
      <c r="B92" s="83"/>
      <c r="C92" s="83"/>
      <c r="D92" s="83"/>
      <c r="E92" s="56"/>
      <c r="F92" s="82"/>
      <c r="G92" s="82"/>
      <c r="H92" s="82"/>
      <c r="I92" s="56"/>
      <c r="J92" s="56"/>
      <c r="K92" s="57"/>
      <c r="L92" s="57"/>
      <c r="M92" s="54"/>
      <c r="N92" s="206"/>
      <c r="O92" s="54"/>
      <c r="P92" s="54"/>
      <c r="Q92" s="181"/>
      <c r="R92" s="181"/>
      <c r="S92" s="259"/>
      <c r="T92" s="234"/>
      <c r="U92" s="222"/>
      <c r="V92" s="222"/>
      <c r="W92" s="169"/>
      <c r="X92" s="169"/>
      <c r="Y92" s="81"/>
      <c r="Z92" s="81"/>
      <c r="AA92" s="81"/>
      <c r="AB92" s="81"/>
      <c r="AC92" s="81"/>
      <c r="AD92" s="81"/>
      <c r="AE92" s="81"/>
    </row>
    <row r="93" spans="1:31" ht="17.25" customHeight="1" x14ac:dyDescent="0.25">
      <c r="B93" s="83"/>
      <c r="C93" s="83"/>
      <c r="D93" s="83"/>
      <c r="E93" s="56"/>
      <c r="F93" s="82"/>
      <c r="G93" s="82"/>
      <c r="H93" s="82"/>
      <c r="I93" s="56"/>
      <c r="J93" s="56"/>
      <c r="K93" s="57"/>
      <c r="L93" s="57"/>
      <c r="M93" s="54"/>
      <c r="N93" s="206"/>
      <c r="O93" s="54"/>
      <c r="P93" s="54"/>
      <c r="Q93" s="181"/>
      <c r="R93" s="181"/>
      <c r="S93" s="259"/>
      <c r="T93" s="234"/>
      <c r="U93" s="222"/>
      <c r="V93" s="222"/>
      <c r="W93" s="169"/>
      <c r="X93" s="169"/>
      <c r="Y93" s="81"/>
      <c r="Z93" s="81"/>
      <c r="AA93" s="81"/>
      <c r="AB93" s="81"/>
      <c r="AC93" s="81"/>
      <c r="AD93" s="81"/>
      <c r="AE93" s="81"/>
    </row>
    <row r="94" spans="1:31" ht="17.25" customHeight="1" x14ac:dyDescent="0.25">
      <c r="B94" s="83"/>
      <c r="C94" s="83"/>
      <c r="D94" s="83"/>
      <c r="E94" s="56"/>
      <c r="F94" s="82"/>
      <c r="G94" s="82"/>
      <c r="H94" s="82"/>
      <c r="I94" s="56"/>
      <c r="J94" s="56"/>
      <c r="K94" s="57"/>
      <c r="L94" s="57"/>
      <c r="M94" s="54"/>
      <c r="N94" s="206"/>
      <c r="O94" s="54"/>
      <c r="P94" s="54"/>
      <c r="Q94" s="181"/>
      <c r="R94" s="181"/>
      <c r="S94" s="259"/>
      <c r="T94" s="234"/>
      <c r="U94" s="222"/>
      <c r="V94" s="222"/>
      <c r="W94" s="169"/>
      <c r="X94" s="169"/>
      <c r="Y94" s="81"/>
      <c r="Z94" s="81"/>
      <c r="AA94" s="81"/>
      <c r="AB94" s="81"/>
      <c r="AC94" s="81"/>
      <c r="AD94" s="81"/>
      <c r="AE94" s="81"/>
    </row>
    <row r="95" spans="1:31" ht="21.75" customHeight="1" x14ac:dyDescent="0.25">
      <c r="B95" s="83"/>
      <c r="C95" s="83"/>
      <c r="D95" s="83"/>
      <c r="E95" s="56"/>
      <c r="F95" s="82"/>
      <c r="G95" s="82"/>
      <c r="H95" s="82"/>
      <c r="I95" s="56"/>
      <c r="J95" s="56"/>
      <c r="K95" s="57"/>
      <c r="L95" s="57"/>
      <c r="M95" s="54"/>
      <c r="N95" s="206"/>
      <c r="O95" s="54"/>
      <c r="P95" s="54"/>
      <c r="Q95" s="181"/>
      <c r="R95" s="181"/>
      <c r="S95" s="259"/>
      <c r="T95" s="234"/>
      <c r="U95" s="222"/>
      <c r="V95" s="222"/>
      <c r="W95" s="169"/>
      <c r="X95" s="169"/>
      <c r="Y95" s="81"/>
      <c r="Z95" s="81"/>
      <c r="AA95" s="81"/>
      <c r="AB95" s="81"/>
      <c r="AC95" s="81"/>
      <c r="AD95" s="81"/>
      <c r="AE95" s="81"/>
    </row>
    <row r="96" spans="1:31" ht="21" customHeight="1" x14ac:dyDescent="0.25">
      <c r="B96" s="83"/>
      <c r="C96" s="83"/>
      <c r="D96" s="83"/>
      <c r="E96" s="56"/>
      <c r="F96" s="82"/>
      <c r="G96" s="82"/>
      <c r="H96" s="82"/>
      <c r="I96" s="56"/>
      <c r="J96" s="56"/>
      <c r="K96" s="57"/>
      <c r="L96" s="57"/>
      <c r="M96" s="54"/>
      <c r="N96" s="206"/>
      <c r="O96" s="54"/>
      <c r="P96" s="54"/>
      <c r="Q96" s="181"/>
      <c r="R96" s="181"/>
      <c r="S96" s="259"/>
      <c r="T96" s="234"/>
      <c r="U96" s="222"/>
      <c r="V96" s="222"/>
      <c r="W96" s="169"/>
      <c r="X96" s="169"/>
      <c r="Y96" s="81"/>
      <c r="Z96" s="81"/>
      <c r="AA96" s="81"/>
      <c r="AB96" s="81"/>
      <c r="AC96" s="81"/>
      <c r="AD96" s="81"/>
      <c r="AE96" s="81"/>
    </row>
    <row r="97" spans="2:31" ht="18.75" customHeight="1" x14ac:dyDescent="0.25">
      <c r="B97" s="83"/>
      <c r="C97" s="83"/>
      <c r="D97" s="83"/>
      <c r="E97" s="56"/>
      <c r="F97" s="82"/>
      <c r="G97" s="82"/>
      <c r="H97" s="82"/>
      <c r="I97" s="56"/>
      <c r="J97" s="56"/>
      <c r="K97" s="57"/>
      <c r="L97" s="57"/>
      <c r="M97" s="54"/>
      <c r="N97" s="206"/>
      <c r="O97" s="54"/>
      <c r="P97" s="54"/>
      <c r="Q97" s="181"/>
      <c r="R97" s="181"/>
      <c r="S97" s="259"/>
      <c r="T97" s="234"/>
      <c r="U97" s="222"/>
      <c r="V97" s="222"/>
      <c r="W97" s="169"/>
      <c r="X97" s="169"/>
      <c r="Y97" s="81"/>
      <c r="Z97" s="81"/>
      <c r="AA97" s="81"/>
      <c r="AB97" s="81"/>
      <c r="AC97" s="81"/>
      <c r="AD97" s="81"/>
      <c r="AE97" s="81"/>
    </row>
    <row r="98" spans="2:31" ht="18" customHeight="1" x14ac:dyDescent="0.25">
      <c r="B98" s="83"/>
      <c r="C98" s="83"/>
      <c r="D98" s="83"/>
      <c r="E98" s="56"/>
      <c r="F98" s="82"/>
      <c r="G98" s="82"/>
      <c r="H98" s="82"/>
      <c r="I98" s="56"/>
      <c r="J98" s="56"/>
      <c r="K98" s="57"/>
      <c r="L98" s="57"/>
      <c r="M98" s="54"/>
      <c r="N98" s="206"/>
      <c r="O98" s="54"/>
      <c r="P98" s="54"/>
      <c r="Q98" s="181"/>
      <c r="R98" s="181"/>
      <c r="S98" s="259"/>
      <c r="T98" s="234"/>
      <c r="U98" s="222"/>
      <c r="V98" s="222"/>
      <c r="W98" s="169"/>
      <c r="X98" s="169"/>
      <c r="Y98" s="81"/>
      <c r="Z98" s="81"/>
      <c r="AA98" s="81"/>
      <c r="AB98" s="81"/>
      <c r="AC98" s="81"/>
      <c r="AD98" s="81"/>
      <c r="AE98" s="81"/>
    </row>
    <row r="99" spans="2:31" ht="30" customHeight="1" x14ac:dyDescent="0.25">
      <c r="B99" s="83"/>
      <c r="C99" s="83"/>
      <c r="D99" s="83"/>
      <c r="E99" s="56"/>
      <c r="F99" s="82"/>
      <c r="G99" s="82"/>
      <c r="H99" s="82"/>
      <c r="I99" s="56"/>
      <c r="J99" s="56"/>
      <c r="K99" s="57"/>
      <c r="L99" s="57"/>
      <c r="M99" s="54"/>
      <c r="N99" s="206"/>
      <c r="O99" s="54"/>
      <c r="P99" s="54"/>
      <c r="Q99" s="181"/>
      <c r="R99" s="181"/>
      <c r="S99" s="259"/>
      <c r="T99" s="234"/>
      <c r="U99" s="222"/>
      <c r="V99" s="222"/>
      <c r="W99" s="169"/>
      <c r="X99" s="169"/>
      <c r="Y99" s="81"/>
      <c r="Z99" s="81"/>
      <c r="AA99" s="81"/>
      <c r="AB99" s="81"/>
      <c r="AC99" s="81"/>
      <c r="AD99" s="81"/>
      <c r="AE99" s="81"/>
    </row>
    <row r="100" spans="2:31" ht="6.75" customHeight="1" x14ac:dyDescent="0.25">
      <c r="B100" s="83"/>
      <c r="C100" s="83"/>
      <c r="D100" s="83"/>
      <c r="E100" s="56"/>
      <c r="F100" s="82"/>
      <c r="G100" s="82"/>
      <c r="H100" s="82"/>
      <c r="I100" s="56"/>
      <c r="J100" s="56"/>
      <c r="K100" s="57"/>
      <c r="L100" s="57"/>
      <c r="M100" s="54"/>
      <c r="N100" s="206"/>
      <c r="O100" s="54"/>
      <c r="P100" s="54"/>
      <c r="Q100" s="181"/>
      <c r="R100" s="181"/>
      <c r="S100" s="259"/>
      <c r="T100" s="234"/>
      <c r="U100" s="222"/>
      <c r="V100" s="222"/>
      <c r="W100" s="169"/>
      <c r="X100" s="169"/>
      <c r="Y100" s="81"/>
      <c r="Z100" s="81"/>
      <c r="AA100" s="81"/>
      <c r="AB100" s="81"/>
      <c r="AC100" s="81"/>
      <c r="AD100" s="81"/>
      <c r="AE100" s="81"/>
    </row>
    <row r="101" spans="2:31" ht="15.75" customHeight="1" x14ac:dyDescent="0.25">
      <c r="B101" s="83"/>
      <c r="C101" s="83"/>
      <c r="D101" s="83"/>
      <c r="E101" s="56"/>
      <c r="F101" s="82"/>
      <c r="G101" s="82"/>
      <c r="H101" s="82"/>
      <c r="I101" s="56"/>
      <c r="J101" s="56"/>
      <c r="K101" s="57"/>
      <c r="L101" s="57"/>
      <c r="M101" s="54"/>
      <c r="N101" s="206"/>
      <c r="O101" s="54"/>
      <c r="P101" s="54"/>
      <c r="Q101" s="181"/>
      <c r="R101" s="181"/>
      <c r="S101" s="259"/>
      <c r="T101" s="234"/>
      <c r="U101" s="222"/>
      <c r="V101" s="222"/>
      <c r="W101" s="169"/>
      <c r="X101" s="169"/>
      <c r="Y101" s="81"/>
      <c r="Z101" s="81"/>
      <c r="AA101" s="81"/>
      <c r="AB101" s="81"/>
      <c r="AC101" s="81"/>
      <c r="AD101" s="81"/>
      <c r="AE101" s="81"/>
    </row>
    <row r="102" spans="2:31" x14ac:dyDescent="0.25">
      <c r="B102" s="83"/>
      <c r="C102" s="83"/>
      <c r="D102" s="83"/>
      <c r="E102" s="56"/>
      <c r="F102" s="82"/>
      <c r="G102" s="82"/>
      <c r="H102" s="82"/>
      <c r="I102" s="56"/>
      <c r="J102" s="56"/>
      <c r="K102" s="57"/>
      <c r="L102" s="57"/>
      <c r="M102" s="54"/>
      <c r="N102" s="206"/>
      <c r="O102" s="54"/>
      <c r="P102" s="54"/>
      <c r="Q102" s="181"/>
      <c r="R102" s="181"/>
      <c r="S102" s="259"/>
      <c r="T102" s="234"/>
      <c r="U102" s="222"/>
      <c r="V102" s="222"/>
      <c r="W102" s="169"/>
      <c r="X102" s="169"/>
      <c r="Y102" s="81"/>
      <c r="Z102" s="81"/>
      <c r="AA102" s="81"/>
      <c r="AB102" s="81"/>
      <c r="AC102" s="81"/>
      <c r="AD102" s="81"/>
      <c r="AE102" s="81"/>
    </row>
    <row r="103" spans="2:31" x14ac:dyDescent="0.25">
      <c r="B103" s="83"/>
      <c r="C103" s="83"/>
      <c r="D103" s="83"/>
      <c r="E103" s="56"/>
      <c r="F103" s="82"/>
      <c r="G103" s="82"/>
      <c r="H103" s="82"/>
      <c r="I103" s="56"/>
      <c r="J103" s="56"/>
      <c r="K103" s="57"/>
      <c r="L103" s="57"/>
      <c r="M103" s="54"/>
      <c r="N103" s="206"/>
      <c r="O103" s="54"/>
      <c r="P103" s="54"/>
      <c r="Q103" s="181"/>
      <c r="R103" s="181"/>
      <c r="S103" s="259"/>
      <c r="T103" s="234"/>
      <c r="U103" s="222"/>
      <c r="V103" s="222"/>
      <c r="W103" s="169"/>
      <c r="X103" s="169"/>
      <c r="Y103" s="81"/>
      <c r="Z103" s="81"/>
      <c r="AA103" s="81"/>
      <c r="AB103" s="81"/>
      <c r="AC103" s="81"/>
      <c r="AD103" s="81"/>
      <c r="AE103" s="81"/>
    </row>
    <row r="104" spans="2:31" x14ac:dyDescent="0.25">
      <c r="B104" s="83"/>
      <c r="C104" s="83"/>
      <c r="D104" s="83"/>
      <c r="E104" s="56"/>
      <c r="F104" s="82"/>
      <c r="G104" s="82"/>
      <c r="H104" s="82"/>
      <c r="I104" s="56"/>
      <c r="J104" s="56"/>
      <c r="K104" s="57"/>
      <c r="L104" s="57"/>
      <c r="M104" s="54"/>
      <c r="N104" s="206"/>
      <c r="O104" s="54"/>
      <c r="P104" s="54"/>
      <c r="Q104" s="181"/>
      <c r="R104" s="181"/>
      <c r="S104" s="259"/>
      <c r="T104" s="234"/>
      <c r="U104" s="222"/>
      <c r="V104" s="222"/>
      <c r="W104" s="169"/>
      <c r="X104" s="169"/>
      <c r="Y104" s="81"/>
      <c r="Z104" s="81"/>
      <c r="AA104" s="81"/>
      <c r="AB104" s="81"/>
      <c r="AC104" s="81"/>
      <c r="AD104" s="81"/>
      <c r="AE104" s="81"/>
    </row>
    <row r="105" spans="2:31" x14ac:dyDescent="0.25">
      <c r="B105" s="83"/>
      <c r="C105" s="83"/>
      <c r="D105" s="83"/>
      <c r="E105" s="56"/>
      <c r="F105" s="82"/>
      <c r="G105" s="82"/>
      <c r="H105" s="82"/>
      <c r="I105" s="56"/>
      <c r="J105" s="56"/>
      <c r="K105" s="57"/>
      <c r="L105" s="57"/>
      <c r="M105" s="54"/>
      <c r="N105" s="206"/>
      <c r="O105" s="54"/>
      <c r="P105" s="54"/>
      <c r="Q105" s="181"/>
      <c r="R105" s="181"/>
      <c r="S105" s="259"/>
      <c r="T105" s="234"/>
      <c r="U105" s="222"/>
      <c r="V105" s="222"/>
      <c r="W105" s="169"/>
      <c r="X105" s="169"/>
      <c r="Y105" s="81"/>
      <c r="Z105" s="81"/>
      <c r="AA105" s="81"/>
      <c r="AB105" s="81"/>
      <c r="AC105" s="81"/>
      <c r="AD105" s="81"/>
      <c r="AE105" s="81"/>
    </row>
    <row r="106" spans="2:31" x14ac:dyDescent="0.25">
      <c r="B106" s="83"/>
      <c r="C106" s="83"/>
      <c r="D106" s="83"/>
      <c r="E106" s="56"/>
      <c r="F106" s="82"/>
      <c r="G106" s="82"/>
      <c r="H106" s="82"/>
      <c r="I106" s="56"/>
      <c r="J106" s="56"/>
      <c r="K106" s="57"/>
      <c r="L106" s="57"/>
      <c r="M106" s="54"/>
      <c r="N106" s="206"/>
      <c r="O106" s="54"/>
      <c r="P106" s="54"/>
      <c r="Q106" s="181"/>
      <c r="R106" s="181"/>
      <c r="S106" s="259"/>
      <c r="T106" s="234"/>
      <c r="U106" s="222"/>
      <c r="V106" s="222"/>
      <c r="W106" s="169"/>
      <c r="X106" s="169"/>
      <c r="Y106" s="81"/>
      <c r="Z106" s="81"/>
      <c r="AA106" s="81"/>
      <c r="AB106" s="81"/>
      <c r="AC106" s="81"/>
      <c r="AD106" s="81"/>
      <c r="AE106" s="81"/>
    </row>
    <row r="107" spans="2:31" x14ac:dyDescent="0.25">
      <c r="B107" s="83"/>
      <c r="C107" s="83"/>
      <c r="D107" s="83"/>
      <c r="E107" s="56"/>
      <c r="F107" s="82"/>
      <c r="G107" s="82"/>
      <c r="H107" s="82"/>
      <c r="I107" s="56"/>
      <c r="J107" s="56"/>
      <c r="K107" s="57"/>
      <c r="L107" s="57"/>
      <c r="M107" s="54"/>
      <c r="N107" s="206"/>
      <c r="O107" s="54"/>
      <c r="P107" s="54"/>
      <c r="Q107" s="181"/>
      <c r="R107" s="181"/>
      <c r="S107" s="259"/>
      <c r="T107" s="234"/>
      <c r="U107" s="222"/>
      <c r="V107" s="222"/>
      <c r="W107" s="169"/>
      <c r="X107" s="169"/>
      <c r="Y107" s="81"/>
      <c r="Z107" s="81"/>
      <c r="AA107" s="81"/>
      <c r="AB107" s="81"/>
      <c r="AC107" s="81"/>
      <c r="AD107" s="81"/>
      <c r="AE107" s="81"/>
    </row>
    <row r="108" spans="2:31" x14ac:dyDescent="0.25">
      <c r="B108" s="83"/>
      <c r="C108" s="83"/>
      <c r="D108" s="83"/>
      <c r="E108" s="56"/>
      <c r="F108" s="82"/>
      <c r="G108" s="82"/>
      <c r="H108" s="82"/>
      <c r="I108" s="56"/>
      <c r="J108" s="56"/>
      <c r="K108" s="57"/>
      <c r="L108" s="57"/>
      <c r="M108" s="54"/>
      <c r="N108" s="206"/>
      <c r="O108" s="54"/>
      <c r="P108" s="54"/>
      <c r="Q108" s="181"/>
      <c r="R108" s="181"/>
      <c r="S108" s="259"/>
      <c r="T108" s="234"/>
      <c r="U108" s="222"/>
      <c r="V108" s="222"/>
      <c r="W108" s="169"/>
      <c r="X108" s="169"/>
      <c r="Y108" s="81"/>
      <c r="Z108" s="81"/>
      <c r="AA108" s="81"/>
      <c r="AB108" s="81"/>
      <c r="AC108" s="81"/>
      <c r="AD108" s="81"/>
      <c r="AE108" s="81"/>
    </row>
    <row r="109" spans="2:31" x14ac:dyDescent="0.25">
      <c r="B109" s="83"/>
      <c r="C109" s="83"/>
      <c r="D109" s="83"/>
      <c r="E109" s="56"/>
      <c r="F109" s="82"/>
      <c r="G109" s="82"/>
      <c r="H109" s="82"/>
      <c r="I109" s="56"/>
      <c r="J109" s="56"/>
      <c r="K109" s="57"/>
      <c r="L109" s="57"/>
      <c r="M109" s="54"/>
      <c r="N109" s="206"/>
      <c r="O109" s="54"/>
      <c r="P109" s="54"/>
      <c r="Q109" s="181"/>
      <c r="R109" s="181"/>
      <c r="S109" s="259"/>
      <c r="T109" s="234"/>
      <c r="U109" s="222"/>
      <c r="V109" s="222"/>
      <c r="W109" s="169"/>
      <c r="X109" s="169"/>
      <c r="Y109" s="81"/>
      <c r="Z109" s="81"/>
      <c r="AA109" s="81"/>
      <c r="AB109" s="81"/>
      <c r="AC109" s="81"/>
      <c r="AD109" s="81"/>
      <c r="AE109" s="81"/>
    </row>
    <row r="110" spans="2:31" x14ac:dyDescent="0.25">
      <c r="B110" s="83"/>
      <c r="C110" s="83"/>
      <c r="D110" s="83"/>
      <c r="E110" s="56"/>
      <c r="F110" s="82"/>
      <c r="G110" s="82"/>
      <c r="H110" s="82"/>
      <c r="I110" s="56"/>
      <c r="J110" s="56"/>
      <c r="K110" s="57"/>
      <c r="L110" s="57"/>
      <c r="M110" s="54"/>
      <c r="N110" s="206"/>
      <c r="O110" s="54"/>
      <c r="P110" s="54"/>
      <c r="Q110" s="181"/>
      <c r="R110" s="181"/>
      <c r="S110" s="259"/>
      <c r="T110" s="234"/>
      <c r="U110" s="222"/>
      <c r="V110" s="222"/>
      <c r="W110" s="169"/>
      <c r="X110" s="169"/>
      <c r="Y110" s="81"/>
      <c r="Z110" s="81"/>
      <c r="AA110" s="81"/>
      <c r="AB110" s="81"/>
      <c r="AC110" s="81"/>
      <c r="AD110" s="81"/>
      <c r="AE110" s="81"/>
    </row>
    <row r="111" spans="2:31" x14ac:dyDescent="0.25">
      <c r="B111" s="83"/>
      <c r="C111" s="83"/>
      <c r="D111" s="83"/>
      <c r="E111" s="56"/>
      <c r="F111" s="82"/>
      <c r="G111" s="82"/>
      <c r="H111" s="82"/>
      <c r="I111" s="56"/>
      <c r="J111" s="56"/>
      <c r="K111" s="57"/>
      <c r="L111" s="57"/>
      <c r="M111" s="54"/>
      <c r="N111" s="206"/>
      <c r="O111" s="54"/>
      <c r="P111" s="54"/>
      <c r="Q111" s="181"/>
      <c r="R111" s="181"/>
      <c r="S111" s="259"/>
      <c r="T111" s="234"/>
      <c r="U111" s="222"/>
      <c r="V111" s="222"/>
      <c r="W111" s="169"/>
      <c r="X111" s="169"/>
      <c r="Y111" s="81"/>
      <c r="Z111" s="81"/>
      <c r="AA111" s="81"/>
      <c r="AB111" s="81"/>
      <c r="AC111" s="81"/>
      <c r="AD111" s="81"/>
      <c r="AE111" s="81"/>
    </row>
    <row r="112" spans="2:31" x14ac:dyDescent="0.25">
      <c r="B112" s="83"/>
      <c r="C112" s="83"/>
      <c r="D112" s="83"/>
      <c r="E112" s="56"/>
      <c r="F112" s="82"/>
      <c r="G112" s="82"/>
      <c r="H112" s="82"/>
      <c r="I112" s="56"/>
      <c r="J112" s="56"/>
      <c r="K112" s="57"/>
      <c r="L112" s="57"/>
      <c r="M112" s="54"/>
      <c r="N112" s="206"/>
      <c r="O112" s="54"/>
      <c r="P112" s="54"/>
      <c r="Q112" s="181"/>
      <c r="R112" s="181"/>
      <c r="S112" s="259"/>
      <c r="T112" s="234"/>
      <c r="U112" s="222"/>
      <c r="V112" s="222"/>
      <c r="W112" s="169"/>
      <c r="X112" s="169"/>
      <c r="Y112" s="81"/>
      <c r="Z112" s="81"/>
      <c r="AA112" s="81"/>
      <c r="AB112" s="81"/>
      <c r="AC112" s="81"/>
      <c r="AD112" s="81"/>
      <c r="AE112" s="81"/>
    </row>
    <row r="113" spans="2:31" x14ac:dyDescent="0.25">
      <c r="B113" s="83"/>
      <c r="C113" s="83"/>
      <c r="D113" s="83"/>
      <c r="E113" s="56"/>
      <c r="F113" s="82"/>
      <c r="G113" s="82"/>
      <c r="H113" s="82"/>
      <c r="I113" s="56"/>
      <c r="J113" s="56"/>
      <c r="K113" s="57"/>
      <c r="L113" s="57"/>
      <c r="M113" s="54"/>
      <c r="N113" s="206"/>
      <c r="O113" s="54"/>
      <c r="P113" s="54"/>
      <c r="Q113" s="181"/>
      <c r="R113" s="181"/>
      <c r="S113" s="259"/>
      <c r="T113" s="234"/>
      <c r="U113" s="222"/>
      <c r="V113" s="222"/>
      <c r="W113" s="169"/>
      <c r="X113" s="169"/>
      <c r="Y113" s="81"/>
      <c r="Z113" s="81"/>
      <c r="AA113" s="81"/>
      <c r="AB113" s="81"/>
      <c r="AC113" s="81"/>
      <c r="AD113" s="81"/>
      <c r="AE113" s="81"/>
    </row>
    <row r="114" spans="2:31" x14ac:dyDescent="0.25">
      <c r="B114" s="83"/>
      <c r="C114" s="83"/>
      <c r="D114" s="83"/>
      <c r="E114" s="56"/>
      <c r="F114" s="82"/>
      <c r="G114" s="82"/>
      <c r="H114" s="82"/>
      <c r="I114" s="56"/>
      <c r="J114" s="56"/>
      <c r="K114" s="57"/>
      <c r="L114" s="57"/>
      <c r="M114" s="54"/>
      <c r="N114" s="206"/>
      <c r="O114" s="54"/>
      <c r="P114" s="54"/>
      <c r="Q114" s="181"/>
      <c r="R114" s="181"/>
      <c r="S114" s="259"/>
      <c r="T114" s="234"/>
      <c r="U114" s="222"/>
      <c r="V114" s="222"/>
      <c r="W114" s="169"/>
      <c r="X114" s="169"/>
      <c r="Y114" s="81"/>
      <c r="Z114" s="81"/>
      <c r="AA114" s="81"/>
      <c r="AB114" s="81"/>
      <c r="AC114" s="81"/>
      <c r="AD114" s="81"/>
      <c r="AE114" s="81"/>
    </row>
    <row r="115" spans="2:31" x14ac:dyDescent="0.25">
      <c r="B115" s="83"/>
      <c r="C115" s="83"/>
      <c r="D115" s="83"/>
      <c r="E115" s="56"/>
      <c r="F115" s="82"/>
      <c r="G115" s="82"/>
      <c r="H115" s="82"/>
      <c r="I115" s="56"/>
      <c r="J115" s="56"/>
      <c r="K115" s="57"/>
      <c r="L115" s="57"/>
      <c r="M115" s="54"/>
      <c r="N115" s="206"/>
      <c r="O115" s="54"/>
      <c r="P115" s="54"/>
      <c r="Q115" s="181"/>
      <c r="R115" s="181"/>
      <c r="S115" s="259"/>
      <c r="T115" s="234"/>
      <c r="U115" s="222"/>
      <c r="V115" s="222"/>
      <c r="W115" s="169"/>
      <c r="X115" s="169"/>
      <c r="Y115" s="81"/>
      <c r="Z115" s="81"/>
      <c r="AA115" s="81"/>
      <c r="AB115" s="81"/>
      <c r="AC115" s="81"/>
      <c r="AD115" s="81"/>
      <c r="AE115" s="81"/>
    </row>
    <row r="116" spans="2:31" x14ac:dyDescent="0.25">
      <c r="B116" s="83"/>
      <c r="C116" s="83"/>
      <c r="D116" s="83"/>
      <c r="E116" s="56"/>
      <c r="F116" s="82"/>
      <c r="G116" s="82"/>
      <c r="H116" s="82"/>
      <c r="I116" s="56"/>
      <c r="J116" s="56"/>
      <c r="K116" s="57"/>
      <c r="L116" s="57"/>
      <c r="M116" s="54"/>
      <c r="N116" s="206"/>
      <c r="O116" s="54"/>
      <c r="P116" s="54"/>
      <c r="Q116" s="181"/>
      <c r="R116" s="181"/>
      <c r="S116" s="259"/>
      <c r="T116" s="234"/>
      <c r="U116" s="222"/>
      <c r="V116" s="222"/>
      <c r="W116" s="169"/>
      <c r="X116" s="169"/>
      <c r="Y116" s="81"/>
      <c r="Z116" s="81"/>
      <c r="AA116" s="81"/>
      <c r="AB116" s="81"/>
      <c r="AC116" s="81"/>
      <c r="AD116" s="81"/>
      <c r="AE116" s="81"/>
    </row>
    <row r="117" spans="2:31" x14ac:dyDescent="0.25">
      <c r="B117" s="83"/>
      <c r="C117" s="83"/>
      <c r="D117" s="83"/>
      <c r="E117" s="56"/>
      <c r="F117" s="82"/>
      <c r="G117" s="82"/>
      <c r="H117" s="82"/>
      <c r="I117" s="56"/>
      <c r="J117" s="56"/>
      <c r="K117" s="57"/>
      <c r="L117" s="57"/>
      <c r="M117" s="54"/>
      <c r="N117" s="206"/>
      <c r="O117" s="54"/>
      <c r="P117" s="54"/>
      <c r="Q117" s="181"/>
      <c r="R117" s="181"/>
      <c r="S117" s="259"/>
      <c r="T117" s="234"/>
      <c r="U117" s="222"/>
      <c r="V117" s="222"/>
      <c r="W117" s="169"/>
      <c r="X117" s="169"/>
      <c r="Y117" s="81"/>
      <c r="Z117" s="81"/>
      <c r="AA117" s="81"/>
      <c r="AB117" s="81"/>
      <c r="AC117" s="81"/>
      <c r="AD117" s="81"/>
      <c r="AE117" s="81"/>
    </row>
    <row r="118" spans="2:31" x14ac:dyDescent="0.25">
      <c r="B118" s="83"/>
      <c r="C118" s="83"/>
      <c r="D118" s="83"/>
      <c r="E118" s="56"/>
      <c r="F118" s="82"/>
      <c r="G118" s="82"/>
      <c r="H118" s="82"/>
      <c r="I118" s="56"/>
      <c r="J118" s="56"/>
      <c r="K118" s="57"/>
      <c r="L118" s="57"/>
      <c r="M118" s="54"/>
      <c r="N118" s="206"/>
      <c r="O118" s="54"/>
      <c r="P118" s="54"/>
      <c r="Q118" s="181"/>
      <c r="R118" s="181"/>
      <c r="S118" s="259"/>
      <c r="T118" s="234"/>
      <c r="U118" s="222"/>
      <c r="V118" s="222"/>
      <c r="W118" s="169"/>
      <c r="X118" s="169"/>
      <c r="Y118" s="81"/>
      <c r="Z118" s="81"/>
      <c r="AA118" s="81"/>
      <c r="AB118" s="81"/>
      <c r="AC118" s="81"/>
      <c r="AD118" s="81"/>
      <c r="AE118" s="81"/>
    </row>
    <row r="119" spans="2:31" x14ac:dyDescent="0.25">
      <c r="B119" s="83"/>
      <c r="C119" s="83"/>
      <c r="D119" s="83"/>
      <c r="E119" s="56"/>
      <c r="F119" s="82"/>
      <c r="G119" s="82"/>
      <c r="H119" s="82"/>
      <c r="I119" s="56"/>
      <c r="J119" s="56"/>
      <c r="K119" s="57"/>
      <c r="L119" s="57"/>
      <c r="M119" s="54"/>
      <c r="N119" s="206"/>
      <c r="O119" s="54"/>
      <c r="P119" s="54"/>
      <c r="Q119" s="181"/>
      <c r="R119" s="181"/>
      <c r="S119" s="259"/>
      <c r="T119" s="234"/>
      <c r="U119" s="222"/>
      <c r="V119" s="222"/>
      <c r="W119" s="169"/>
      <c r="X119" s="169"/>
      <c r="Y119" s="81"/>
      <c r="Z119" s="81"/>
      <c r="AA119" s="81"/>
      <c r="AB119" s="81"/>
      <c r="AC119" s="81"/>
      <c r="AD119" s="81"/>
      <c r="AE119" s="81"/>
    </row>
    <row r="120" spans="2:31" x14ac:dyDescent="0.25">
      <c r="B120" s="83"/>
      <c r="C120" s="83"/>
      <c r="D120" s="83"/>
      <c r="E120" s="56"/>
      <c r="F120" s="82"/>
      <c r="G120" s="82"/>
      <c r="H120" s="82"/>
      <c r="I120" s="56"/>
      <c r="J120" s="56"/>
      <c r="K120" s="57"/>
      <c r="L120" s="57"/>
      <c r="M120" s="54"/>
      <c r="N120" s="206"/>
      <c r="O120" s="54"/>
      <c r="P120" s="54"/>
      <c r="Q120" s="181"/>
      <c r="R120" s="181"/>
      <c r="S120" s="259"/>
      <c r="T120" s="234"/>
      <c r="U120" s="222"/>
      <c r="V120" s="222"/>
      <c r="W120" s="169"/>
      <c r="X120" s="169"/>
      <c r="Y120" s="81"/>
      <c r="Z120" s="81"/>
      <c r="AA120" s="81"/>
      <c r="AB120" s="81"/>
      <c r="AC120" s="81"/>
      <c r="AD120" s="81"/>
      <c r="AE120" s="81"/>
    </row>
    <row r="121" spans="2:31" x14ac:dyDescent="0.25">
      <c r="B121" s="83"/>
      <c r="C121" s="83"/>
      <c r="D121" s="83"/>
      <c r="E121" s="56"/>
      <c r="F121" s="82"/>
      <c r="G121" s="82"/>
      <c r="H121" s="82"/>
      <c r="I121" s="56"/>
      <c r="J121" s="56"/>
      <c r="K121" s="57"/>
      <c r="L121" s="57"/>
      <c r="M121" s="54"/>
      <c r="N121" s="206"/>
      <c r="O121" s="54"/>
      <c r="P121" s="54"/>
      <c r="Q121" s="181"/>
      <c r="R121" s="181"/>
      <c r="S121" s="259"/>
      <c r="T121" s="234"/>
      <c r="U121" s="222"/>
      <c r="V121" s="222"/>
      <c r="W121" s="169"/>
      <c r="X121" s="169"/>
      <c r="Y121" s="81"/>
      <c r="Z121" s="81"/>
      <c r="AA121" s="81"/>
      <c r="AB121" s="81"/>
      <c r="AC121" s="81"/>
      <c r="AD121" s="81"/>
      <c r="AE121" s="81"/>
    </row>
    <row r="122" spans="2:31" x14ac:dyDescent="0.25">
      <c r="B122" s="83"/>
      <c r="C122" s="83"/>
      <c r="D122" s="83"/>
      <c r="E122" s="56"/>
      <c r="F122" s="82"/>
      <c r="G122" s="82"/>
      <c r="H122" s="82"/>
      <c r="I122" s="56"/>
      <c r="J122" s="56"/>
      <c r="K122" s="57"/>
      <c r="L122" s="57"/>
      <c r="M122" s="54"/>
      <c r="N122" s="206"/>
      <c r="O122" s="54"/>
      <c r="P122" s="54"/>
      <c r="Q122" s="181"/>
      <c r="R122" s="181"/>
      <c r="S122" s="259"/>
      <c r="T122" s="234"/>
      <c r="U122" s="222"/>
      <c r="V122" s="222"/>
      <c r="W122" s="169"/>
      <c r="X122" s="169"/>
      <c r="Y122" s="81"/>
      <c r="Z122" s="81"/>
      <c r="AA122" s="81"/>
      <c r="AB122" s="81"/>
      <c r="AC122" s="81"/>
      <c r="AD122" s="81"/>
      <c r="AE122" s="81"/>
    </row>
    <row r="123" spans="2:31" x14ac:dyDescent="0.25">
      <c r="B123" s="83"/>
      <c r="C123" s="83"/>
      <c r="D123" s="83"/>
      <c r="E123" s="56"/>
      <c r="F123" s="82"/>
      <c r="G123" s="82"/>
      <c r="H123" s="82"/>
      <c r="I123" s="56"/>
      <c r="J123" s="56"/>
      <c r="K123" s="57"/>
      <c r="L123" s="57"/>
      <c r="M123" s="54"/>
      <c r="N123" s="206"/>
      <c r="O123" s="54"/>
      <c r="P123" s="54"/>
      <c r="Q123" s="181"/>
      <c r="R123" s="181"/>
      <c r="S123" s="259"/>
      <c r="T123" s="234"/>
      <c r="U123" s="222"/>
      <c r="V123" s="222"/>
      <c r="W123" s="169"/>
      <c r="X123" s="169"/>
      <c r="Y123" s="81"/>
      <c r="Z123" s="81"/>
      <c r="AA123" s="81"/>
      <c r="AB123" s="81"/>
      <c r="AC123" s="81"/>
      <c r="AD123" s="81"/>
      <c r="AE123" s="81"/>
    </row>
    <row r="124" spans="2:31" x14ac:dyDescent="0.25">
      <c r="B124" s="83"/>
      <c r="C124" s="83"/>
      <c r="D124" s="83"/>
      <c r="E124" s="56"/>
      <c r="F124" s="82"/>
      <c r="G124" s="82"/>
      <c r="H124" s="82"/>
      <c r="I124" s="56"/>
      <c r="J124" s="56"/>
      <c r="K124" s="57"/>
      <c r="L124" s="57"/>
      <c r="M124" s="54"/>
      <c r="N124" s="206"/>
      <c r="O124" s="54"/>
      <c r="P124" s="54"/>
      <c r="Q124" s="181"/>
      <c r="R124" s="181"/>
      <c r="S124" s="259"/>
      <c r="T124" s="234"/>
      <c r="U124" s="222"/>
      <c r="V124" s="222"/>
      <c r="W124" s="169"/>
      <c r="X124" s="169"/>
      <c r="Y124" s="81"/>
      <c r="Z124" s="81"/>
      <c r="AA124" s="81"/>
      <c r="AB124" s="81"/>
      <c r="AC124" s="81"/>
      <c r="AD124" s="81"/>
      <c r="AE124" s="81"/>
    </row>
    <row r="125" spans="2:31" x14ac:dyDescent="0.25">
      <c r="B125" s="83"/>
      <c r="C125" s="83"/>
      <c r="D125" s="83"/>
      <c r="E125" s="56"/>
      <c r="F125" s="82"/>
      <c r="G125" s="82"/>
      <c r="H125" s="82"/>
      <c r="I125" s="56"/>
      <c r="J125" s="56"/>
      <c r="K125" s="57"/>
      <c r="L125" s="57"/>
      <c r="M125" s="54"/>
      <c r="N125" s="206"/>
      <c r="O125" s="54"/>
      <c r="P125" s="54"/>
      <c r="Q125" s="181"/>
      <c r="R125" s="181"/>
      <c r="S125" s="259"/>
      <c r="T125" s="234"/>
      <c r="U125" s="222"/>
      <c r="V125" s="222"/>
      <c r="W125" s="169"/>
      <c r="X125" s="169"/>
      <c r="Y125" s="81"/>
      <c r="Z125" s="81"/>
      <c r="AA125" s="81"/>
      <c r="AB125" s="81"/>
      <c r="AC125" s="81"/>
      <c r="AD125" s="81"/>
      <c r="AE125" s="81"/>
    </row>
    <row r="126" spans="2:31" x14ac:dyDescent="0.25">
      <c r="B126" s="83"/>
      <c r="C126" s="83"/>
      <c r="D126" s="83"/>
      <c r="E126" s="56"/>
      <c r="F126" s="82"/>
      <c r="G126" s="82"/>
      <c r="H126" s="82"/>
      <c r="I126" s="56"/>
      <c r="J126" s="56"/>
      <c r="K126" s="57"/>
      <c r="L126" s="57"/>
      <c r="M126" s="54"/>
      <c r="N126" s="206"/>
      <c r="O126" s="54"/>
      <c r="P126" s="54"/>
      <c r="Q126" s="181"/>
      <c r="R126" s="181"/>
      <c r="S126" s="259"/>
      <c r="T126" s="234"/>
      <c r="U126" s="222"/>
      <c r="V126" s="222"/>
      <c r="W126" s="169"/>
      <c r="X126" s="169"/>
      <c r="Y126" s="81"/>
      <c r="Z126" s="81"/>
      <c r="AA126" s="81"/>
      <c r="AB126" s="81"/>
      <c r="AC126" s="81"/>
      <c r="AD126" s="81"/>
      <c r="AE126" s="81"/>
    </row>
    <row r="127" spans="2:31" x14ac:dyDescent="0.25">
      <c r="B127" s="83"/>
      <c r="C127" s="83"/>
      <c r="D127" s="83"/>
      <c r="E127" s="56"/>
      <c r="F127" s="82"/>
      <c r="G127" s="82"/>
      <c r="H127" s="82"/>
      <c r="I127" s="56"/>
      <c r="J127" s="56"/>
      <c r="K127" s="57"/>
      <c r="L127" s="57"/>
      <c r="M127" s="54"/>
      <c r="N127" s="206"/>
      <c r="O127" s="54"/>
      <c r="P127" s="54"/>
      <c r="Q127" s="181"/>
      <c r="R127" s="181"/>
      <c r="S127" s="259"/>
      <c r="T127" s="234"/>
      <c r="U127" s="222"/>
      <c r="V127" s="222"/>
      <c r="W127" s="169"/>
      <c r="X127" s="169"/>
      <c r="Y127" s="81"/>
      <c r="Z127" s="81"/>
      <c r="AA127" s="81"/>
      <c r="AB127" s="81"/>
      <c r="AC127" s="81"/>
      <c r="AD127" s="81"/>
      <c r="AE127" s="81"/>
    </row>
    <row r="128" spans="2:31" x14ac:dyDescent="0.25">
      <c r="B128" s="83"/>
      <c r="C128" s="83"/>
      <c r="D128" s="83"/>
      <c r="E128" s="56"/>
      <c r="F128" s="82"/>
      <c r="G128" s="82"/>
      <c r="H128" s="82"/>
      <c r="I128" s="56"/>
      <c r="J128" s="56"/>
      <c r="K128" s="57"/>
      <c r="L128" s="57"/>
      <c r="M128" s="54"/>
      <c r="N128" s="206"/>
      <c r="O128" s="54"/>
      <c r="P128" s="54"/>
      <c r="Q128" s="181"/>
      <c r="R128" s="181"/>
      <c r="S128" s="259"/>
      <c r="T128" s="234"/>
      <c r="U128" s="222"/>
      <c r="V128" s="222"/>
      <c r="W128" s="169"/>
      <c r="X128" s="169"/>
      <c r="Y128" s="81"/>
      <c r="Z128" s="81"/>
      <c r="AA128" s="81"/>
      <c r="AB128" s="81"/>
      <c r="AC128" s="81"/>
      <c r="AD128" s="81"/>
      <c r="AE128" s="81"/>
    </row>
    <row r="129" spans="2:31" x14ac:dyDescent="0.25">
      <c r="B129" s="83"/>
      <c r="C129" s="83"/>
      <c r="D129" s="83"/>
      <c r="E129" s="56"/>
      <c r="F129" s="82"/>
      <c r="G129" s="82"/>
      <c r="H129" s="82"/>
      <c r="I129" s="56"/>
      <c r="J129" s="56"/>
      <c r="K129" s="57"/>
      <c r="L129" s="57"/>
      <c r="M129" s="54"/>
      <c r="N129" s="206"/>
      <c r="O129" s="54"/>
      <c r="P129" s="54"/>
      <c r="Q129" s="181"/>
      <c r="R129" s="181"/>
      <c r="S129" s="259"/>
      <c r="T129" s="234"/>
      <c r="U129" s="222"/>
      <c r="V129" s="222"/>
      <c r="W129" s="169"/>
      <c r="X129" s="169"/>
      <c r="Y129" s="81"/>
      <c r="Z129" s="81"/>
      <c r="AA129" s="81"/>
      <c r="AB129" s="81"/>
      <c r="AC129" s="81"/>
      <c r="AD129" s="81"/>
      <c r="AE129" s="81"/>
    </row>
    <row r="130" spans="2:31" x14ac:dyDescent="0.25">
      <c r="B130" s="83"/>
      <c r="C130" s="83"/>
      <c r="D130" s="83"/>
      <c r="E130" s="56"/>
      <c r="F130" s="82"/>
      <c r="G130" s="82"/>
      <c r="H130" s="82"/>
      <c r="I130" s="56"/>
      <c r="J130" s="56"/>
      <c r="K130" s="57"/>
      <c r="L130" s="57"/>
      <c r="M130" s="54"/>
      <c r="N130" s="206"/>
      <c r="O130" s="54"/>
      <c r="P130" s="54"/>
      <c r="Q130" s="181"/>
      <c r="R130" s="181"/>
      <c r="S130" s="259"/>
      <c r="T130" s="234"/>
      <c r="U130" s="222"/>
      <c r="V130" s="222"/>
      <c r="W130" s="169"/>
      <c r="X130" s="169"/>
      <c r="Y130" s="81"/>
      <c r="Z130" s="81"/>
      <c r="AA130" s="81"/>
      <c r="AB130" s="81"/>
      <c r="AC130" s="81"/>
      <c r="AD130" s="81"/>
      <c r="AE130" s="81"/>
    </row>
    <row r="131" spans="2:31" x14ac:dyDescent="0.25">
      <c r="B131" s="83"/>
      <c r="C131" s="83"/>
      <c r="D131" s="83"/>
      <c r="E131" s="56"/>
      <c r="F131" s="82"/>
      <c r="G131" s="82"/>
      <c r="H131" s="82"/>
      <c r="I131" s="56"/>
      <c r="J131" s="56"/>
      <c r="K131" s="57"/>
      <c r="L131" s="57"/>
      <c r="M131" s="54"/>
      <c r="N131" s="206"/>
      <c r="O131" s="54"/>
      <c r="P131" s="54"/>
      <c r="Q131" s="181"/>
      <c r="R131" s="181"/>
      <c r="S131" s="259"/>
      <c r="T131" s="234"/>
      <c r="U131" s="222"/>
      <c r="V131" s="222"/>
      <c r="W131" s="169"/>
      <c r="X131" s="169"/>
      <c r="Y131" s="81"/>
      <c r="Z131" s="81"/>
      <c r="AA131" s="81"/>
      <c r="AB131" s="81"/>
      <c r="AC131" s="81"/>
      <c r="AD131" s="81"/>
      <c r="AE131" s="81"/>
    </row>
    <row r="132" spans="2:31" x14ac:dyDescent="0.25">
      <c r="E132" s="84"/>
      <c r="F132" s="85"/>
      <c r="G132" s="85"/>
      <c r="H132" s="85"/>
      <c r="I132" s="84"/>
      <c r="J132" s="84"/>
      <c r="W132" s="170"/>
      <c r="X132" s="170"/>
      <c r="Y132" s="81"/>
      <c r="Z132" s="81"/>
      <c r="AA132" s="81"/>
      <c r="AB132" s="81"/>
      <c r="AC132" s="81"/>
      <c r="AD132" s="81"/>
      <c r="AE132" s="81"/>
    </row>
    <row r="133" spans="2:31" x14ac:dyDescent="0.25">
      <c r="E133" s="84"/>
      <c r="F133" s="85"/>
      <c r="G133" s="85"/>
      <c r="H133" s="85"/>
      <c r="I133" s="84"/>
      <c r="J133" s="84"/>
      <c r="W133" s="170"/>
      <c r="X133" s="170"/>
      <c r="Y133" s="81"/>
      <c r="Z133" s="81"/>
      <c r="AA133" s="81"/>
      <c r="AB133" s="81"/>
      <c r="AC133" s="81"/>
      <c r="AD133" s="81"/>
      <c r="AE133" s="81"/>
    </row>
    <row r="134" spans="2:31" x14ac:dyDescent="0.25">
      <c r="E134" s="84"/>
      <c r="F134" s="85"/>
      <c r="G134" s="85"/>
      <c r="H134" s="85"/>
      <c r="I134" s="84"/>
      <c r="J134" s="84"/>
      <c r="W134" s="170"/>
      <c r="X134" s="170"/>
      <c r="Y134" s="81"/>
      <c r="Z134" s="81"/>
      <c r="AA134" s="81"/>
      <c r="AB134" s="81"/>
      <c r="AC134" s="81"/>
      <c r="AD134" s="81"/>
      <c r="AE134" s="81"/>
    </row>
    <row r="135" spans="2:31" x14ac:dyDescent="0.25">
      <c r="E135" s="84"/>
      <c r="F135" s="85"/>
      <c r="G135" s="85"/>
      <c r="H135" s="85"/>
      <c r="I135" s="84"/>
      <c r="J135" s="84"/>
      <c r="W135" s="170"/>
      <c r="X135" s="170"/>
      <c r="Y135" s="81"/>
      <c r="Z135" s="81"/>
      <c r="AA135" s="81"/>
      <c r="AB135" s="81"/>
      <c r="AC135" s="81"/>
      <c r="AD135" s="81"/>
      <c r="AE135" s="81"/>
    </row>
    <row r="136" spans="2:31" x14ac:dyDescent="0.25">
      <c r="E136" s="84"/>
      <c r="F136" s="85"/>
      <c r="G136" s="85"/>
      <c r="H136" s="85"/>
      <c r="I136" s="84"/>
      <c r="J136" s="84"/>
      <c r="W136" s="170"/>
      <c r="X136" s="170"/>
      <c r="Y136" s="81"/>
      <c r="Z136" s="81"/>
      <c r="AA136" s="81"/>
      <c r="AB136" s="81"/>
      <c r="AC136" s="81"/>
      <c r="AD136" s="81"/>
      <c r="AE136" s="81"/>
    </row>
    <row r="137" spans="2:31" x14ac:dyDescent="0.25">
      <c r="E137" s="84"/>
      <c r="F137" s="85"/>
      <c r="G137" s="85"/>
      <c r="H137" s="85"/>
      <c r="I137" s="84"/>
      <c r="J137" s="84"/>
      <c r="W137" s="170"/>
      <c r="X137" s="170"/>
      <c r="Y137" s="81"/>
      <c r="Z137" s="81"/>
      <c r="AA137" s="81"/>
      <c r="AB137" s="81"/>
      <c r="AC137" s="81"/>
      <c r="AD137" s="81"/>
      <c r="AE137" s="81"/>
    </row>
    <row r="138" spans="2:31" x14ac:dyDescent="0.25">
      <c r="E138" s="84"/>
      <c r="F138" s="85"/>
      <c r="G138" s="85"/>
      <c r="H138" s="85"/>
      <c r="I138" s="84"/>
      <c r="J138" s="84"/>
      <c r="W138" s="170"/>
      <c r="X138" s="170"/>
      <c r="Y138" s="81"/>
      <c r="Z138" s="81"/>
      <c r="AA138" s="81"/>
      <c r="AB138" s="81"/>
      <c r="AC138" s="81"/>
      <c r="AD138" s="81"/>
      <c r="AE138" s="81"/>
    </row>
    <row r="139" spans="2:31" x14ac:dyDescent="0.25">
      <c r="E139" s="84"/>
      <c r="F139" s="85"/>
      <c r="G139" s="85"/>
      <c r="H139" s="85"/>
      <c r="I139" s="84"/>
      <c r="J139" s="84"/>
      <c r="W139" s="170"/>
      <c r="X139" s="170"/>
      <c r="Y139" s="81"/>
      <c r="Z139" s="81"/>
      <c r="AA139" s="81"/>
      <c r="AB139" s="81"/>
      <c r="AC139" s="81"/>
      <c r="AD139" s="81"/>
      <c r="AE139" s="81"/>
    </row>
    <row r="140" spans="2:31" x14ac:dyDescent="0.25">
      <c r="E140" s="84"/>
      <c r="F140" s="85"/>
      <c r="G140" s="85"/>
      <c r="H140" s="85"/>
      <c r="I140" s="84"/>
      <c r="J140" s="84"/>
      <c r="W140" s="170"/>
      <c r="X140" s="170"/>
      <c r="Y140" s="81"/>
      <c r="Z140" s="81"/>
      <c r="AA140" s="81"/>
      <c r="AB140" s="81"/>
      <c r="AC140" s="81"/>
      <c r="AD140" s="81"/>
      <c r="AE140" s="81"/>
    </row>
    <row r="141" spans="2:31" x14ac:dyDescent="0.25">
      <c r="E141" s="84"/>
      <c r="F141" s="85"/>
      <c r="G141" s="85"/>
      <c r="H141" s="85"/>
      <c r="I141" s="84"/>
      <c r="J141" s="84"/>
      <c r="W141" s="170"/>
      <c r="X141" s="170"/>
      <c r="Y141" s="81"/>
      <c r="Z141" s="81"/>
      <c r="AA141" s="81"/>
      <c r="AB141" s="81"/>
      <c r="AC141" s="81"/>
      <c r="AD141" s="81"/>
      <c r="AE141" s="81"/>
    </row>
    <row r="142" spans="2:31" x14ac:dyDescent="0.25">
      <c r="E142" s="84"/>
      <c r="F142" s="85"/>
      <c r="G142" s="85"/>
      <c r="H142" s="85"/>
      <c r="I142" s="84"/>
      <c r="J142" s="84"/>
      <c r="W142" s="170"/>
      <c r="X142" s="170"/>
      <c r="Y142" s="81"/>
      <c r="Z142" s="81"/>
      <c r="AA142" s="81"/>
      <c r="AB142" s="81"/>
      <c r="AC142" s="81"/>
      <c r="AD142" s="81"/>
      <c r="AE142" s="81"/>
    </row>
    <row r="143" spans="2:31" x14ac:dyDescent="0.25">
      <c r="E143" s="84"/>
      <c r="F143" s="85"/>
      <c r="G143" s="85"/>
      <c r="H143" s="85"/>
      <c r="I143" s="84"/>
      <c r="J143" s="84"/>
      <c r="W143" s="170"/>
      <c r="X143" s="170"/>
      <c r="Y143" s="81"/>
      <c r="Z143" s="81"/>
      <c r="AA143" s="81"/>
      <c r="AB143" s="81"/>
      <c r="AC143" s="81"/>
      <c r="AD143" s="81"/>
      <c r="AE143" s="81"/>
    </row>
    <row r="144" spans="2:31" x14ac:dyDescent="0.25">
      <c r="E144" s="84"/>
      <c r="F144" s="85"/>
      <c r="G144" s="85"/>
      <c r="H144" s="85"/>
      <c r="I144" s="84"/>
      <c r="J144" s="84"/>
      <c r="W144" s="170"/>
      <c r="X144" s="170"/>
      <c r="Y144" s="81"/>
      <c r="Z144" s="81"/>
      <c r="AA144" s="81"/>
      <c r="AB144" s="81"/>
      <c r="AC144" s="81"/>
      <c r="AD144" s="81"/>
      <c r="AE144" s="81"/>
    </row>
    <row r="145" spans="5:31" x14ac:dyDescent="0.25">
      <c r="E145" s="84"/>
      <c r="F145" s="85"/>
      <c r="G145" s="85"/>
      <c r="H145" s="85"/>
      <c r="I145" s="84"/>
      <c r="J145" s="84"/>
      <c r="W145" s="170"/>
      <c r="X145" s="170"/>
      <c r="Y145" s="81"/>
      <c r="Z145" s="81"/>
      <c r="AA145" s="81"/>
      <c r="AB145" s="81"/>
      <c r="AC145" s="81"/>
      <c r="AD145" s="81"/>
      <c r="AE145" s="81"/>
    </row>
    <row r="146" spans="5:31" x14ac:dyDescent="0.25">
      <c r="E146" s="84"/>
      <c r="F146" s="85"/>
      <c r="G146" s="85"/>
      <c r="H146" s="85"/>
      <c r="I146" s="84"/>
      <c r="J146" s="84"/>
      <c r="W146" s="170"/>
      <c r="X146" s="170"/>
      <c r="Y146" s="81"/>
      <c r="Z146" s="81"/>
      <c r="AA146" s="81"/>
      <c r="AB146" s="81"/>
      <c r="AC146" s="81"/>
      <c r="AD146" s="81"/>
      <c r="AE146" s="81"/>
    </row>
    <row r="147" spans="5:31" x14ac:dyDescent="0.25">
      <c r="E147" s="84"/>
      <c r="F147" s="85"/>
      <c r="G147" s="85"/>
      <c r="H147" s="85"/>
      <c r="I147" s="84"/>
      <c r="J147" s="84"/>
      <c r="W147" s="170"/>
      <c r="X147" s="170"/>
      <c r="Y147" s="81"/>
      <c r="Z147" s="81"/>
      <c r="AA147" s="81"/>
      <c r="AB147" s="81"/>
      <c r="AC147" s="81"/>
      <c r="AD147" s="81"/>
      <c r="AE147" s="81"/>
    </row>
    <row r="148" spans="5:31" x14ac:dyDescent="0.25">
      <c r="E148" s="84"/>
      <c r="F148" s="85"/>
      <c r="G148" s="85"/>
      <c r="H148" s="85"/>
      <c r="I148" s="84"/>
      <c r="J148" s="84"/>
      <c r="W148" s="170"/>
      <c r="X148" s="170"/>
      <c r="Y148" s="81"/>
      <c r="Z148" s="81"/>
      <c r="AA148" s="81"/>
      <c r="AB148" s="81"/>
      <c r="AC148" s="81"/>
      <c r="AD148" s="81"/>
      <c r="AE148" s="81"/>
    </row>
    <row r="149" spans="5:31" x14ac:dyDescent="0.25">
      <c r="E149" s="84"/>
      <c r="F149" s="85"/>
      <c r="G149" s="85"/>
      <c r="H149" s="85"/>
      <c r="I149" s="84"/>
      <c r="J149" s="84"/>
      <c r="W149" s="170"/>
      <c r="X149" s="170"/>
      <c r="Y149" s="81"/>
      <c r="Z149" s="81"/>
      <c r="AA149" s="81"/>
      <c r="AB149" s="81"/>
      <c r="AC149" s="81"/>
      <c r="AD149" s="81"/>
      <c r="AE149" s="81"/>
    </row>
    <row r="150" spans="5:31" x14ac:dyDescent="0.25">
      <c r="E150" s="84"/>
      <c r="F150" s="85"/>
      <c r="G150" s="85"/>
      <c r="H150" s="85"/>
      <c r="I150" s="84"/>
      <c r="J150" s="84"/>
      <c r="W150" s="170"/>
      <c r="X150" s="170"/>
      <c r="Y150" s="81"/>
      <c r="Z150" s="81"/>
      <c r="AA150" s="81"/>
      <c r="AB150" s="81"/>
      <c r="AC150" s="81"/>
      <c r="AD150" s="81"/>
      <c r="AE150" s="81"/>
    </row>
    <row r="151" spans="5:31" x14ac:dyDescent="0.25">
      <c r="E151" s="84"/>
      <c r="F151" s="85"/>
      <c r="G151" s="85"/>
      <c r="H151" s="85"/>
      <c r="I151" s="84"/>
      <c r="J151" s="84"/>
      <c r="W151" s="170"/>
      <c r="X151" s="170"/>
      <c r="Y151" s="81"/>
      <c r="Z151" s="81"/>
      <c r="AA151" s="81"/>
      <c r="AB151" s="81"/>
      <c r="AC151" s="81"/>
      <c r="AD151" s="81"/>
      <c r="AE151" s="81"/>
    </row>
    <row r="152" spans="5:31" x14ac:dyDescent="0.25">
      <c r="E152" s="84"/>
      <c r="F152" s="85"/>
      <c r="G152" s="85"/>
      <c r="H152" s="85"/>
      <c r="I152" s="84"/>
      <c r="J152" s="84"/>
      <c r="W152" s="170"/>
      <c r="X152" s="170"/>
      <c r="Y152" s="81"/>
      <c r="Z152" s="81"/>
      <c r="AA152" s="81"/>
      <c r="AB152" s="81"/>
      <c r="AC152" s="81"/>
      <c r="AD152" s="81"/>
      <c r="AE152" s="81"/>
    </row>
    <row r="153" spans="5:31" x14ac:dyDescent="0.25">
      <c r="E153" s="84"/>
      <c r="F153" s="85"/>
      <c r="G153" s="85"/>
      <c r="H153" s="85"/>
      <c r="I153" s="84"/>
      <c r="J153" s="84"/>
      <c r="W153" s="170"/>
      <c r="X153" s="170"/>
      <c r="Y153" s="81"/>
      <c r="Z153" s="81"/>
      <c r="AA153" s="81"/>
      <c r="AB153" s="81"/>
      <c r="AC153" s="81"/>
      <c r="AD153" s="81"/>
      <c r="AE153" s="81"/>
    </row>
    <row r="154" spans="5:31" x14ac:dyDescent="0.25">
      <c r="E154" s="84"/>
      <c r="F154" s="85"/>
      <c r="G154" s="85"/>
      <c r="H154" s="85"/>
      <c r="I154" s="84"/>
      <c r="J154" s="84"/>
      <c r="W154" s="170"/>
      <c r="X154" s="170"/>
      <c r="Y154" s="81"/>
      <c r="Z154" s="81"/>
      <c r="AA154" s="81"/>
      <c r="AB154" s="81"/>
      <c r="AC154" s="81"/>
      <c r="AD154" s="81"/>
      <c r="AE154" s="81"/>
    </row>
    <row r="155" spans="5:31" x14ac:dyDescent="0.25">
      <c r="E155" s="84"/>
      <c r="F155" s="85"/>
      <c r="G155" s="85"/>
      <c r="H155" s="85"/>
      <c r="I155" s="84"/>
      <c r="J155" s="84"/>
      <c r="W155" s="170"/>
      <c r="X155" s="170"/>
      <c r="Y155" s="81"/>
      <c r="Z155" s="81"/>
      <c r="AA155" s="81"/>
      <c r="AB155" s="81"/>
      <c r="AC155" s="81"/>
      <c r="AD155" s="81"/>
      <c r="AE155" s="81"/>
    </row>
    <row r="156" spans="5:31" x14ac:dyDescent="0.25">
      <c r="E156" s="84"/>
      <c r="F156" s="85"/>
      <c r="G156" s="85"/>
      <c r="H156" s="85"/>
      <c r="I156" s="84"/>
      <c r="J156" s="84"/>
      <c r="W156" s="170"/>
      <c r="X156" s="170"/>
      <c r="Y156" s="81"/>
      <c r="Z156" s="81"/>
      <c r="AA156" s="81"/>
      <c r="AB156" s="81"/>
      <c r="AC156" s="81"/>
      <c r="AD156" s="81"/>
      <c r="AE156" s="81"/>
    </row>
    <row r="157" spans="5:31" x14ac:dyDescent="0.25">
      <c r="E157" s="84"/>
      <c r="F157" s="85"/>
      <c r="G157" s="85"/>
      <c r="H157" s="85"/>
      <c r="I157" s="84"/>
      <c r="J157" s="84"/>
      <c r="W157" s="170"/>
      <c r="X157" s="170"/>
      <c r="Y157" s="81"/>
      <c r="Z157" s="81"/>
      <c r="AA157" s="81"/>
      <c r="AB157" s="81"/>
      <c r="AC157" s="81"/>
      <c r="AD157" s="81"/>
      <c r="AE157" s="81"/>
    </row>
    <row r="158" spans="5:31" x14ac:dyDescent="0.25">
      <c r="E158" s="84"/>
      <c r="F158" s="85"/>
      <c r="G158" s="85"/>
      <c r="H158" s="85"/>
      <c r="I158" s="84"/>
      <c r="J158" s="84"/>
      <c r="W158" s="170"/>
      <c r="X158" s="170"/>
      <c r="Y158" s="81"/>
      <c r="Z158" s="81"/>
      <c r="AA158" s="81"/>
      <c r="AB158" s="81"/>
      <c r="AC158" s="81"/>
      <c r="AD158" s="81"/>
      <c r="AE158" s="81"/>
    </row>
    <row r="159" spans="5:31" x14ac:dyDescent="0.25">
      <c r="E159" s="84"/>
      <c r="F159" s="85"/>
      <c r="G159" s="85"/>
      <c r="H159" s="85"/>
      <c r="I159" s="84"/>
      <c r="J159" s="84"/>
      <c r="W159" s="170"/>
      <c r="X159" s="170"/>
      <c r="Y159" s="81"/>
      <c r="Z159" s="81"/>
      <c r="AA159" s="81"/>
      <c r="AB159" s="81"/>
      <c r="AC159" s="81"/>
      <c r="AD159" s="81"/>
      <c r="AE159" s="81"/>
    </row>
    <row r="160" spans="5:31" x14ac:dyDescent="0.25">
      <c r="E160" s="84"/>
      <c r="F160" s="85"/>
      <c r="G160" s="85"/>
      <c r="H160" s="85"/>
      <c r="I160" s="84"/>
      <c r="J160" s="84"/>
      <c r="W160" s="170"/>
      <c r="X160" s="170"/>
      <c r="Y160" s="81"/>
      <c r="Z160" s="81"/>
      <c r="AA160" s="81"/>
      <c r="AB160" s="81"/>
      <c r="AC160" s="81"/>
      <c r="AD160" s="81"/>
      <c r="AE160" s="81"/>
    </row>
    <row r="161" spans="5:31" x14ac:dyDescent="0.25">
      <c r="E161" s="84"/>
      <c r="F161" s="85"/>
      <c r="G161" s="85"/>
      <c r="H161" s="85"/>
      <c r="I161" s="84"/>
      <c r="J161" s="84"/>
      <c r="W161" s="170"/>
      <c r="X161" s="170"/>
      <c r="Y161" s="81"/>
      <c r="Z161" s="81"/>
      <c r="AA161" s="81"/>
      <c r="AB161" s="81"/>
      <c r="AC161" s="81"/>
      <c r="AD161" s="81"/>
      <c r="AE161" s="81"/>
    </row>
    <row r="162" spans="5:31" x14ac:dyDescent="0.25">
      <c r="E162" s="84"/>
      <c r="F162" s="85"/>
      <c r="G162" s="85"/>
      <c r="H162" s="85"/>
      <c r="I162" s="84"/>
      <c r="J162" s="84"/>
      <c r="W162" s="170"/>
      <c r="X162" s="170"/>
      <c r="Y162" s="81"/>
      <c r="Z162" s="81"/>
      <c r="AA162" s="81"/>
      <c r="AB162" s="81"/>
      <c r="AC162" s="81"/>
      <c r="AD162" s="81"/>
      <c r="AE162" s="81"/>
    </row>
    <row r="163" spans="5:31" x14ac:dyDescent="0.25">
      <c r="E163" s="84"/>
      <c r="F163" s="85"/>
      <c r="G163" s="85"/>
      <c r="H163" s="85"/>
      <c r="I163" s="84"/>
      <c r="J163" s="84"/>
      <c r="W163" s="170"/>
      <c r="X163" s="170"/>
      <c r="Y163" s="81"/>
      <c r="Z163" s="81"/>
      <c r="AA163" s="81"/>
      <c r="AB163" s="81"/>
      <c r="AC163" s="81"/>
      <c r="AD163" s="81"/>
      <c r="AE163" s="81"/>
    </row>
    <row r="164" spans="5:31" x14ac:dyDescent="0.25">
      <c r="E164" s="84"/>
      <c r="F164" s="85"/>
      <c r="G164" s="85"/>
      <c r="H164" s="85"/>
      <c r="I164" s="84"/>
      <c r="J164" s="84"/>
      <c r="W164" s="170"/>
      <c r="X164" s="170"/>
      <c r="Y164" s="81"/>
      <c r="Z164" s="81"/>
      <c r="AA164" s="81"/>
      <c r="AB164" s="81"/>
      <c r="AC164" s="81"/>
      <c r="AD164" s="81"/>
      <c r="AE164" s="81"/>
    </row>
    <row r="165" spans="5:31" x14ac:dyDescent="0.25">
      <c r="E165" s="84"/>
      <c r="F165" s="85"/>
      <c r="G165" s="85"/>
      <c r="H165" s="85"/>
      <c r="I165" s="84"/>
      <c r="J165" s="84"/>
      <c r="W165" s="170"/>
      <c r="X165" s="170"/>
      <c r="Y165" s="81"/>
      <c r="Z165" s="81"/>
      <c r="AA165" s="81"/>
      <c r="AB165" s="81"/>
      <c r="AC165" s="81"/>
      <c r="AD165" s="81"/>
      <c r="AE165" s="81"/>
    </row>
    <row r="166" spans="5:31" x14ac:dyDescent="0.25">
      <c r="E166" s="84"/>
      <c r="F166" s="85"/>
      <c r="G166" s="85"/>
      <c r="H166" s="85"/>
      <c r="I166" s="84"/>
      <c r="J166" s="84"/>
      <c r="W166" s="170"/>
      <c r="X166" s="170"/>
      <c r="Y166" s="81"/>
      <c r="Z166" s="81"/>
      <c r="AA166" s="81"/>
      <c r="AB166" s="81"/>
      <c r="AC166" s="81"/>
      <c r="AD166" s="81"/>
      <c r="AE166" s="81"/>
    </row>
    <row r="167" spans="5:31" x14ac:dyDescent="0.25">
      <c r="E167" s="84"/>
      <c r="F167" s="85"/>
      <c r="G167" s="85"/>
      <c r="H167" s="85"/>
      <c r="I167" s="84"/>
      <c r="J167" s="84"/>
      <c r="W167" s="170"/>
      <c r="X167" s="170"/>
      <c r="Y167" s="81"/>
      <c r="Z167" s="81"/>
      <c r="AA167" s="81"/>
      <c r="AB167" s="81"/>
      <c r="AC167" s="81"/>
      <c r="AD167" s="81"/>
      <c r="AE167" s="81"/>
    </row>
    <row r="168" spans="5:31" x14ac:dyDescent="0.25">
      <c r="E168" s="84"/>
      <c r="F168" s="85"/>
      <c r="G168" s="85"/>
      <c r="H168" s="85"/>
      <c r="I168" s="84"/>
      <c r="J168" s="84"/>
      <c r="W168" s="170"/>
      <c r="X168" s="170"/>
      <c r="Y168" s="81"/>
      <c r="Z168" s="81"/>
      <c r="AA168" s="81"/>
      <c r="AB168" s="81"/>
      <c r="AC168" s="81"/>
      <c r="AD168" s="81"/>
      <c r="AE168" s="81"/>
    </row>
    <row r="169" spans="5:31" x14ac:dyDescent="0.25">
      <c r="E169" s="84"/>
      <c r="F169" s="85"/>
      <c r="G169" s="85"/>
      <c r="H169" s="85"/>
      <c r="I169" s="84"/>
      <c r="J169" s="84"/>
      <c r="W169" s="170"/>
      <c r="X169" s="170"/>
      <c r="Y169" s="81"/>
      <c r="Z169" s="81"/>
      <c r="AA169" s="81"/>
      <c r="AB169" s="81"/>
      <c r="AC169" s="81"/>
      <c r="AD169" s="81"/>
      <c r="AE169" s="81"/>
    </row>
    <row r="170" spans="5:31" x14ac:dyDescent="0.25">
      <c r="E170" s="84"/>
      <c r="F170" s="85"/>
      <c r="G170" s="85"/>
      <c r="H170" s="85"/>
      <c r="I170" s="84"/>
      <c r="J170" s="84"/>
      <c r="W170" s="170"/>
      <c r="X170" s="170"/>
      <c r="Y170" s="81"/>
      <c r="Z170" s="81"/>
      <c r="AA170" s="81"/>
      <c r="AB170" s="81"/>
      <c r="AC170" s="81"/>
      <c r="AD170" s="81"/>
      <c r="AE170" s="81"/>
    </row>
    <row r="171" spans="5:31" x14ac:dyDescent="0.25">
      <c r="E171" s="84"/>
      <c r="F171" s="85"/>
      <c r="G171" s="85"/>
      <c r="H171" s="85"/>
      <c r="I171" s="84"/>
      <c r="J171" s="84"/>
      <c r="W171" s="170"/>
      <c r="X171" s="170"/>
      <c r="Y171" s="81"/>
      <c r="Z171" s="81"/>
      <c r="AA171" s="81"/>
      <c r="AB171" s="81"/>
      <c r="AC171" s="81"/>
      <c r="AD171" s="81"/>
      <c r="AE171" s="81"/>
    </row>
    <row r="172" spans="5:31" x14ac:dyDescent="0.25">
      <c r="E172" s="84"/>
      <c r="F172" s="85"/>
      <c r="G172" s="85"/>
      <c r="H172" s="85"/>
      <c r="I172" s="84"/>
      <c r="J172" s="84"/>
      <c r="W172" s="170"/>
      <c r="X172" s="170"/>
      <c r="Y172" s="81"/>
      <c r="Z172" s="81"/>
      <c r="AA172" s="81"/>
      <c r="AB172" s="81"/>
      <c r="AC172" s="81"/>
      <c r="AD172" s="81"/>
      <c r="AE172" s="81"/>
    </row>
    <row r="173" spans="5:31" x14ac:dyDescent="0.25">
      <c r="E173" s="84"/>
      <c r="F173" s="85"/>
      <c r="G173" s="85"/>
      <c r="H173" s="85"/>
      <c r="I173" s="84"/>
      <c r="J173" s="84"/>
      <c r="W173" s="170"/>
      <c r="X173" s="170"/>
      <c r="Y173" s="81"/>
      <c r="Z173" s="81"/>
      <c r="AA173" s="81"/>
      <c r="AB173" s="81"/>
      <c r="AC173" s="81"/>
      <c r="AD173" s="81"/>
      <c r="AE173" s="81"/>
    </row>
    <row r="174" spans="5:31" x14ac:dyDescent="0.25">
      <c r="E174" s="84"/>
      <c r="F174" s="85"/>
      <c r="G174" s="85"/>
      <c r="H174" s="85"/>
      <c r="I174" s="84"/>
      <c r="J174" s="84"/>
      <c r="W174" s="170"/>
      <c r="X174" s="170"/>
      <c r="Y174" s="81"/>
      <c r="Z174" s="81"/>
      <c r="AA174" s="81"/>
      <c r="AB174" s="81"/>
      <c r="AC174" s="81"/>
      <c r="AD174" s="81"/>
      <c r="AE174" s="81"/>
    </row>
    <row r="175" spans="5:31" x14ac:dyDescent="0.25">
      <c r="E175" s="84"/>
      <c r="F175" s="85"/>
      <c r="G175" s="85"/>
      <c r="H175" s="85"/>
      <c r="I175" s="84"/>
      <c r="J175" s="84"/>
      <c r="W175" s="170"/>
      <c r="X175" s="170"/>
      <c r="Y175" s="81"/>
      <c r="Z175" s="81"/>
      <c r="AA175" s="81"/>
      <c r="AB175" s="81"/>
      <c r="AC175" s="81"/>
      <c r="AD175" s="81"/>
      <c r="AE175" s="81"/>
    </row>
    <row r="176" spans="5:31" x14ac:dyDescent="0.25">
      <c r="E176" s="84"/>
      <c r="F176" s="85"/>
      <c r="G176" s="85"/>
      <c r="H176" s="85"/>
      <c r="I176" s="84"/>
      <c r="J176" s="84"/>
      <c r="W176" s="170"/>
      <c r="X176" s="170"/>
      <c r="Y176" s="81"/>
      <c r="Z176" s="81"/>
      <c r="AA176" s="81"/>
      <c r="AB176" s="81"/>
      <c r="AC176" s="81"/>
      <c r="AD176" s="81"/>
      <c r="AE176" s="81"/>
    </row>
    <row r="177" spans="5:31" x14ac:dyDescent="0.25">
      <c r="E177" s="84"/>
      <c r="F177" s="85"/>
      <c r="G177" s="85"/>
      <c r="H177" s="85"/>
      <c r="I177" s="84"/>
      <c r="J177" s="84"/>
      <c r="W177" s="170"/>
      <c r="X177" s="170"/>
      <c r="Y177" s="81"/>
      <c r="Z177" s="81"/>
      <c r="AA177" s="81"/>
      <c r="AB177" s="81"/>
      <c r="AC177" s="81"/>
      <c r="AD177" s="81"/>
      <c r="AE177" s="81"/>
    </row>
    <row r="178" spans="5:31" x14ac:dyDescent="0.25">
      <c r="E178" s="84"/>
      <c r="F178" s="85"/>
      <c r="G178" s="85"/>
      <c r="H178" s="85"/>
      <c r="I178" s="84"/>
      <c r="J178" s="84"/>
      <c r="W178" s="170"/>
      <c r="X178" s="170"/>
      <c r="Y178" s="81"/>
      <c r="Z178" s="81"/>
      <c r="AA178" s="81"/>
      <c r="AB178" s="81"/>
      <c r="AC178" s="81"/>
      <c r="AD178" s="81"/>
      <c r="AE178" s="81"/>
    </row>
    <row r="179" spans="5:31" x14ac:dyDescent="0.25">
      <c r="E179" s="84"/>
      <c r="F179" s="85"/>
      <c r="G179" s="85"/>
      <c r="H179" s="85"/>
      <c r="I179" s="84"/>
      <c r="J179" s="84"/>
      <c r="W179" s="170"/>
      <c r="X179" s="170"/>
      <c r="Y179" s="81"/>
      <c r="Z179" s="81"/>
      <c r="AA179" s="81"/>
      <c r="AB179" s="81"/>
      <c r="AC179" s="81"/>
      <c r="AD179" s="81"/>
      <c r="AE179" s="81"/>
    </row>
    <row r="180" spans="5:31" x14ac:dyDescent="0.25">
      <c r="E180" s="84"/>
      <c r="F180" s="85"/>
      <c r="G180" s="85"/>
      <c r="H180" s="85"/>
      <c r="I180" s="84"/>
      <c r="J180" s="84"/>
      <c r="W180" s="170"/>
      <c r="X180" s="170"/>
      <c r="Y180" s="81"/>
      <c r="Z180" s="81"/>
      <c r="AA180" s="81"/>
      <c r="AB180" s="81"/>
      <c r="AC180" s="81"/>
      <c r="AD180" s="81"/>
      <c r="AE180" s="81"/>
    </row>
    <row r="181" spans="5:31" x14ac:dyDescent="0.25">
      <c r="E181" s="84"/>
      <c r="F181" s="85"/>
      <c r="G181" s="85"/>
      <c r="H181" s="85"/>
      <c r="I181" s="84"/>
      <c r="J181" s="84"/>
      <c r="W181" s="170"/>
      <c r="X181" s="170"/>
      <c r="Y181" s="81"/>
      <c r="Z181" s="81"/>
      <c r="AA181" s="81"/>
      <c r="AB181" s="81"/>
      <c r="AC181" s="81"/>
      <c r="AD181" s="81"/>
      <c r="AE181" s="81"/>
    </row>
    <row r="182" spans="5:31" x14ac:dyDescent="0.25">
      <c r="E182" s="84"/>
      <c r="F182" s="85"/>
      <c r="G182" s="85"/>
      <c r="H182" s="85"/>
      <c r="I182" s="84"/>
      <c r="J182" s="84"/>
      <c r="W182" s="170"/>
      <c r="X182" s="170"/>
      <c r="Y182" s="81"/>
      <c r="Z182" s="81"/>
      <c r="AA182" s="81"/>
      <c r="AB182" s="81"/>
      <c r="AC182" s="81"/>
      <c r="AD182" s="81"/>
      <c r="AE182" s="81"/>
    </row>
    <row r="183" spans="5:31" x14ac:dyDescent="0.25">
      <c r="E183" s="84"/>
      <c r="F183" s="85"/>
      <c r="G183" s="85"/>
      <c r="H183" s="85"/>
      <c r="I183" s="84"/>
      <c r="J183" s="84"/>
      <c r="W183" s="170"/>
      <c r="X183" s="170"/>
      <c r="Y183" s="81"/>
      <c r="Z183" s="81"/>
      <c r="AA183" s="81"/>
      <c r="AB183" s="81"/>
      <c r="AC183" s="81"/>
      <c r="AD183" s="81"/>
      <c r="AE183" s="81"/>
    </row>
    <row r="184" spans="5:31" x14ac:dyDescent="0.25">
      <c r="E184" s="84"/>
      <c r="F184" s="85"/>
      <c r="G184" s="85"/>
      <c r="H184" s="85"/>
      <c r="I184" s="84"/>
      <c r="J184" s="84"/>
      <c r="W184" s="170"/>
      <c r="X184" s="170"/>
      <c r="Y184" s="81"/>
      <c r="Z184" s="81"/>
      <c r="AA184" s="81"/>
      <c r="AB184" s="81"/>
      <c r="AC184" s="81"/>
      <c r="AD184" s="81"/>
      <c r="AE184" s="81"/>
    </row>
    <row r="185" spans="5:31" x14ac:dyDescent="0.25">
      <c r="E185" s="84"/>
      <c r="F185" s="85"/>
      <c r="G185" s="85"/>
      <c r="H185" s="85"/>
      <c r="I185" s="84"/>
      <c r="J185" s="84"/>
      <c r="W185" s="170"/>
      <c r="X185" s="170"/>
      <c r="Y185" s="81"/>
      <c r="Z185" s="81"/>
      <c r="AA185" s="81"/>
      <c r="AB185" s="81"/>
      <c r="AC185" s="81"/>
      <c r="AD185" s="81"/>
      <c r="AE185" s="81"/>
    </row>
    <row r="186" spans="5:31" x14ac:dyDescent="0.25">
      <c r="E186" s="84"/>
      <c r="F186" s="85"/>
      <c r="G186" s="85"/>
      <c r="H186" s="85"/>
      <c r="I186" s="84"/>
      <c r="J186" s="84"/>
      <c r="W186" s="170"/>
      <c r="X186" s="170"/>
      <c r="Y186" s="81"/>
      <c r="Z186" s="81"/>
      <c r="AA186" s="81"/>
      <c r="AB186" s="81"/>
      <c r="AC186" s="81"/>
      <c r="AD186" s="81"/>
      <c r="AE186" s="81"/>
    </row>
    <row r="187" spans="5:31" x14ac:dyDescent="0.25">
      <c r="E187" s="84"/>
      <c r="F187" s="85"/>
      <c r="G187" s="85"/>
      <c r="H187" s="85"/>
      <c r="I187" s="84"/>
      <c r="J187" s="84"/>
      <c r="W187" s="170"/>
      <c r="X187" s="170"/>
      <c r="Y187" s="81"/>
      <c r="Z187" s="81"/>
      <c r="AA187" s="81"/>
      <c r="AB187" s="81"/>
      <c r="AC187" s="81"/>
      <c r="AD187" s="81"/>
      <c r="AE187" s="81"/>
    </row>
    <row r="188" spans="5:31" x14ac:dyDescent="0.25">
      <c r="E188" s="84"/>
      <c r="F188" s="85"/>
      <c r="G188" s="85"/>
      <c r="H188" s="85"/>
      <c r="I188" s="84"/>
      <c r="J188" s="84"/>
      <c r="W188" s="170"/>
      <c r="X188" s="170"/>
      <c r="Y188" s="81"/>
      <c r="Z188" s="81"/>
      <c r="AA188" s="81"/>
      <c r="AB188" s="81"/>
      <c r="AC188" s="81"/>
      <c r="AD188" s="81"/>
      <c r="AE188" s="81"/>
    </row>
    <row r="189" spans="5:31" x14ac:dyDescent="0.25">
      <c r="E189" s="84"/>
      <c r="F189" s="85"/>
      <c r="G189" s="85"/>
      <c r="H189" s="85"/>
      <c r="I189" s="84"/>
      <c r="J189" s="84"/>
      <c r="W189" s="170"/>
      <c r="X189" s="170"/>
      <c r="Y189" s="81"/>
      <c r="Z189" s="81"/>
      <c r="AA189" s="81"/>
      <c r="AB189" s="81"/>
      <c r="AC189" s="81"/>
      <c r="AD189" s="81"/>
      <c r="AE189" s="81"/>
    </row>
    <row r="190" spans="5:31" x14ac:dyDescent="0.25">
      <c r="E190" s="84"/>
      <c r="F190" s="85"/>
      <c r="G190" s="85"/>
      <c r="H190" s="85"/>
      <c r="I190" s="84"/>
      <c r="J190" s="84"/>
      <c r="W190" s="170"/>
      <c r="X190" s="170"/>
      <c r="Y190" s="81"/>
      <c r="Z190" s="81"/>
      <c r="AA190" s="81"/>
      <c r="AB190" s="81"/>
      <c r="AC190" s="81"/>
      <c r="AD190" s="81"/>
      <c r="AE190" s="81"/>
    </row>
    <row r="191" spans="5:31" x14ac:dyDescent="0.25">
      <c r="E191" s="84"/>
      <c r="F191" s="85"/>
      <c r="G191" s="85"/>
      <c r="H191" s="85"/>
      <c r="I191" s="84"/>
      <c r="J191" s="84"/>
      <c r="W191" s="170"/>
      <c r="X191" s="170"/>
      <c r="Y191" s="81"/>
      <c r="Z191" s="81"/>
      <c r="AA191" s="81"/>
      <c r="AB191" s="81"/>
      <c r="AC191" s="81"/>
      <c r="AD191" s="81"/>
      <c r="AE191" s="81"/>
    </row>
    <row r="192" spans="5:31" x14ac:dyDescent="0.25">
      <c r="E192" s="84"/>
      <c r="F192" s="85"/>
      <c r="G192" s="85"/>
      <c r="H192" s="85"/>
      <c r="I192" s="84"/>
      <c r="J192" s="84"/>
      <c r="W192" s="170"/>
      <c r="X192" s="170"/>
      <c r="Y192" s="81"/>
      <c r="Z192" s="81"/>
      <c r="AA192" s="81"/>
      <c r="AB192" s="81"/>
      <c r="AC192" s="81"/>
      <c r="AD192" s="81"/>
      <c r="AE192" s="81"/>
    </row>
    <row r="193" spans="5:31" x14ac:dyDescent="0.25">
      <c r="E193" s="84"/>
      <c r="F193" s="85"/>
      <c r="G193" s="85"/>
      <c r="H193" s="85"/>
      <c r="I193" s="84"/>
      <c r="J193" s="84"/>
      <c r="W193" s="170"/>
      <c r="X193" s="170"/>
      <c r="Y193" s="81"/>
      <c r="Z193" s="81"/>
      <c r="AA193" s="81"/>
      <c r="AB193" s="81"/>
      <c r="AC193" s="81"/>
      <c r="AD193" s="81"/>
      <c r="AE193" s="81"/>
    </row>
    <row r="194" spans="5:31" x14ac:dyDescent="0.25">
      <c r="E194" s="84"/>
      <c r="F194" s="85"/>
      <c r="G194" s="85"/>
      <c r="H194" s="85"/>
      <c r="I194" s="84"/>
      <c r="J194" s="84"/>
      <c r="W194" s="170"/>
      <c r="X194" s="170"/>
      <c r="Y194" s="81"/>
      <c r="Z194" s="81"/>
      <c r="AA194" s="81"/>
      <c r="AB194" s="81"/>
      <c r="AC194" s="81"/>
      <c r="AD194" s="81"/>
      <c r="AE194" s="81"/>
    </row>
    <row r="195" spans="5:31" x14ac:dyDescent="0.25">
      <c r="E195" s="84"/>
      <c r="F195" s="85"/>
      <c r="G195" s="85"/>
      <c r="H195" s="85"/>
      <c r="I195" s="84"/>
      <c r="J195" s="84"/>
      <c r="W195" s="170"/>
      <c r="X195" s="170"/>
      <c r="Y195" s="81"/>
      <c r="Z195" s="81"/>
      <c r="AA195" s="81"/>
      <c r="AB195" s="81"/>
      <c r="AC195" s="81"/>
      <c r="AD195" s="81"/>
      <c r="AE195" s="81"/>
    </row>
    <row r="196" spans="5:31" x14ac:dyDescent="0.25">
      <c r="E196" s="84"/>
      <c r="F196" s="85"/>
      <c r="G196" s="85"/>
      <c r="H196" s="85"/>
      <c r="I196" s="84"/>
      <c r="J196" s="84"/>
      <c r="W196" s="170"/>
      <c r="X196" s="170"/>
      <c r="Y196" s="81"/>
      <c r="Z196" s="81"/>
      <c r="AA196" s="81"/>
      <c r="AB196" s="81"/>
      <c r="AC196" s="81"/>
      <c r="AD196" s="81"/>
      <c r="AE196" s="81"/>
    </row>
    <row r="197" spans="5:31" x14ac:dyDescent="0.25">
      <c r="E197" s="84"/>
      <c r="F197" s="85"/>
      <c r="G197" s="85"/>
      <c r="H197" s="85"/>
      <c r="I197" s="84"/>
      <c r="J197" s="84"/>
      <c r="W197" s="170"/>
      <c r="X197" s="170"/>
      <c r="Y197" s="81"/>
      <c r="Z197" s="81"/>
      <c r="AA197" s="81"/>
      <c r="AB197" s="81"/>
      <c r="AC197" s="81"/>
      <c r="AD197" s="81"/>
      <c r="AE197" s="81"/>
    </row>
    <row r="198" spans="5:31" x14ac:dyDescent="0.25">
      <c r="E198" s="84"/>
      <c r="F198" s="85"/>
      <c r="G198" s="85"/>
      <c r="H198" s="85"/>
      <c r="I198" s="84"/>
      <c r="J198" s="84"/>
      <c r="W198" s="170"/>
      <c r="X198" s="170"/>
      <c r="Y198" s="81"/>
      <c r="Z198" s="81"/>
      <c r="AA198" s="81"/>
      <c r="AB198" s="81"/>
      <c r="AC198" s="81"/>
      <c r="AD198" s="81"/>
      <c r="AE198" s="81"/>
    </row>
    <row r="199" spans="5:31" x14ac:dyDescent="0.25">
      <c r="E199" s="84"/>
      <c r="F199" s="85"/>
      <c r="G199" s="85"/>
      <c r="H199" s="85"/>
      <c r="I199" s="84"/>
      <c r="J199" s="84"/>
      <c r="W199" s="170"/>
      <c r="X199" s="170"/>
      <c r="Y199" s="81"/>
      <c r="Z199" s="81"/>
      <c r="AA199" s="81"/>
      <c r="AB199" s="81"/>
      <c r="AC199" s="81"/>
      <c r="AD199" s="81"/>
      <c r="AE199" s="81"/>
    </row>
    <row r="200" spans="5:31" x14ac:dyDescent="0.25">
      <c r="E200" s="84"/>
      <c r="F200" s="85"/>
      <c r="G200" s="85"/>
      <c r="H200" s="85"/>
      <c r="I200" s="84"/>
      <c r="J200" s="84"/>
      <c r="W200" s="170"/>
      <c r="X200" s="170"/>
      <c r="Y200" s="81"/>
      <c r="Z200" s="81"/>
      <c r="AA200" s="81"/>
      <c r="AB200" s="81"/>
      <c r="AC200" s="81"/>
      <c r="AD200" s="81"/>
      <c r="AE200" s="81"/>
    </row>
    <row r="201" spans="5:31" x14ac:dyDescent="0.25">
      <c r="E201" s="84"/>
      <c r="F201" s="85"/>
      <c r="G201" s="85"/>
      <c r="H201" s="85"/>
      <c r="I201" s="84"/>
      <c r="J201" s="84"/>
      <c r="W201" s="170"/>
      <c r="X201" s="170"/>
      <c r="Y201" s="81"/>
      <c r="Z201" s="81"/>
      <c r="AA201" s="81"/>
      <c r="AB201" s="81"/>
      <c r="AC201" s="81"/>
      <c r="AD201" s="81"/>
      <c r="AE201" s="81"/>
    </row>
    <row r="202" spans="5:31" x14ac:dyDescent="0.25">
      <c r="E202" s="84"/>
      <c r="F202" s="85"/>
      <c r="G202" s="85"/>
      <c r="H202" s="85"/>
      <c r="I202" s="84"/>
      <c r="J202" s="84"/>
      <c r="W202" s="170"/>
      <c r="X202" s="170"/>
      <c r="Y202" s="81"/>
      <c r="Z202" s="81"/>
      <c r="AA202" s="81"/>
      <c r="AB202" s="81"/>
      <c r="AC202" s="81"/>
      <c r="AD202" s="81"/>
      <c r="AE202" s="81"/>
    </row>
    <row r="203" spans="5:31" x14ac:dyDescent="0.25">
      <c r="E203" s="84"/>
      <c r="F203" s="85"/>
      <c r="G203" s="85"/>
      <c r="H203" s="85"/>
      <c r="I203" s="84"/>
      <c r="J203" s="84"/>
      <c r="W203" s="170"/>
      <c r="X203" s="170"/>
      <c r="Y203" s="81"/>
      <c r="Z203" s="81"/>
      <c r="AA203" s="81"/>
      <c r="AB203" s="81"/>
      <c r="AC203" s="81"/>
      <c r="AD203" s="81"/>
      <c r="AE203" s="81"/>
    </row>
    <row r="204" spans="5:31" x14ac:dyDescent="0.25">
      <c r="E204" s="84"/>
      <c r="F204" s="85"/>
      <c r="G204" s="85"/>
      <c r="H204" s="85"/>
      <c r="I204" s="84"/>
      <c r="J204" s="84"/>
      <c r="W204" s="170"/>
      <c r="X204" s="170"/>
      <c r="Y204" s="81"/>
      <c r="Z204" s="81"/>
      <c r="AA204" s="81"/>
      <c r="AB204" s="81"/>
      <c r="AC204" s="81"/>
      <c r="AD204" s="81"/>
      <c r="AE204" s="81"/>
    </row>
    <row r="205" spans="5:31" x14ac:dyDescent="0.25">
      <c r="E205" s="84"/>
      <c r="F205" s="85"/>
      <c r="G205" s="85"/>
      <c r="H205" s="85"/>
      <c r="I205" s="84"/>
      <c r="J205" s="84"/>
      <c r="W205" s="170"/>
      <c r="X205" s="170"/>
      <c r="Y205" s="81"/>
      <c r="Z205" s="81"/>
      <c r="AA205" s="81"/>
      <c r="AB205" s="81"/>
      <c r="AC205" s="81"/>
      <c r="AD205" s="81"/>
      <c r="AE205" s="81"/>
    </row>
    <row r="206" spans="5:31" x14ac:dyDescent="0.25">
      <c r="E206" s="84"/>
      <c r="F206" s="85"/>
      <c r="G206" s="85"/>
      <c r="H206" s="85"/>
      <c r="I206" s="84"/>
      <c r="J206" s="84"/>
      <c r="W206" s="170"/>
      <c r="X206" s="170"/>
      <c r="Y206" s="81"/>
      <c r="Z206" s="81"/>
      <c r="AA206" s="81"/>
      <c r="AB206" s="81"/>
      <c r="AC206" s="81"/>
      <c r="AD206" s="81"/>
      <c r="AE206" s="81"/>
    </row>
    <row r="207" spans="5:31" x14ac:dyDescent="0.25">
      <c r="E207" s="84"/>
      <c r="F207" s="85"/>
      <c r="G207" s="85"/>
      <c r="H207" s="85"/>
      <c r="I207" s="84"/>
      <c r="J207" s="84"/>
      <c r="W207" s="170"/>
      <c r="X207" s="170"/>
      <c r="Y207" s="81"/>
      <c r="Z207" s="81"/>
      <c r="AA207" s="81"/>
      <c r="AB207" s="81"/>
      <c r="AC207" s="81"/>
      <c r="AD207" s="81"/>
      <c r="AE207" s="81"/>
    </row>
    <row r="208" spans="5:31" x14ac:dyDescent="0.25">
      <c r="E208" s="84"/>
      <c r="F208" s="85"/>
      <c r="G208" s="85"/>
      <c r="H208" s="85"/>
      <c r="I208" s="84"/>
      <c r="J208" s="84"/>
      <c r="W208" s="170"/>
      <c r="X208" s="170"/>
      <c r="Y208" s="81"/>
      <c r="Z208" s="81"/>
      <c r="AA208" s="81"/>
      <c r="AB208" s="81"/>
      <c r="AC208" s="81"/>
      <c r="AD208" s="81"/>
      <c r="AE208" s="81"/>
    </row>
    <row r="209" spans="5:31" x14ac:dyDescent="0.25">
      <c r="E209" s="84"/>
      <c r="F209" s="85"/>
      <c r="G209" s="85"/>
      <c r="H209" s="85"/>
      <c r="I209" s="84"/>
      <c r="J209" s="84"/>
      <c r="W209" s="170"/>
      <c r="X209" s="170"/>
      <c r="Y209" s="81"/>
      <c r="Z209" s="81"/>
      <c r="AA209" s="81"/>
      <c r="AB209" s="81"/>
      <c r="AC209" s="81"/>
      <c r="AD209" s="81"/>
      <c r="AE209" s="81"/>
    </row>
    <row r="210" spans="5:31" x14ac:dyDescent="0.25">
      <c r="E210" s="84"/>
      <c r="F210" s="85"/>
      <c r="G210" s="85"/>
      <c r="H210" s="85"/>
      <c r="I210" s="84"/>
      <c r="J210" s="84"/>
      <c r="W210" s="170"/>
      <c r="X210" s="170"/>
      <c r="Y210" s="81"/>
      <c r="Z210" s="81"/>
      <c r="AA210" s="81"/>
      <c r="AB210" s="81"/>
      <c r="AC210" s="81"/>
      <c r="AD210" s="81"/>
      <c r="AE210" s="81"/>
    </row>
    <row r="211" spans="5:31" x14ac:dyDescent="0.25">
      <c r="E211" s="84"/>
      <c r="F211" s="85"/>
      <c r="G211" s="85"/>
      <c r="H211" s="85"/>
      <c r="I211" s="84"/>
      <c r="J211" s="84"/>
      <c r="W211" s="170"/>
      <c r="X211" s="170"/>
      <c r="Y211" s="81"/>
      <c r="Z211" s="81"/>
      <c r="AA211" s="81"/>
      <c r="AB211" s="81"/>
      <c r="AC211" s="81"/>
      <c r="AD211" s="81"/>
      <c r="AE211" s="81"/>
    </row>
    <row r="212" spans="5:31" x14ac:dyDescent="0.25">
      <c r="E212" s="84"/>
      <c r="F212" s="85"/>
      <c r="G212" s="85"/>
      <c r="H212" s="85"/>
      <c r="I212" s="84"/>
      <c r="J212" s="84"/>
      <c r="W212" s="170"/>
      <c r="X212" s="170"/>
      <c r="Y212" s="81"/>
      <c r="Z212" s="81"/>
      <c r="AA212" s="81"/>
      <c r="AB212" s="81"/>
      <c r="AC212" s="81"/>
      <c r="AD212" s="81"/>
      <c r="AE212" s="81"/>
    </row>
    <row r="213" spans="5:31" x14ac:dyDescent="0.25">
      <c r="E213" s="84"/>
      <c r="F213" s="85"/>
      <c r="G213" s="85"/>
      <c r="H213" s="85"/>
      <c r="I213" s="84"/>
      <c r="J213" s="84"/>
      <c r="W213" s="170"/>
      <c r="X213" s="170"/>
      <c r="Y213" s="81"/>
      <c r="Z213" s="81"/>
      <c r="AA213" s="81"/>
      <c r="AB213" s="81"/>
      <c r="AC213" s="81"/>
      <c r="AD213" s="81"/>
      <c r="AE213" s="81"/>
    </row>
    <row r="214" spans="5:31" x14ac:dyDescent="0.25">
      <c r="E214" s="84"/>
      <c r="F214" s="85"/>
      <c r="G214" s="85"/>
      <c r="H214" s="85"/>
      <c r="I214" s="84"/>
      <c r="J214" s="84"/>
      <c r="W214" s="170"/>
      <c r="X214" s="170"/>
      <c r="Y214" s="81"/>
      <c r="Z214" s="81"/>
      <c r="AA214" s="81"/>
      <c r="AB214" s="81"/>
      <c r="AC214" s="81"/>
      <c r="AD214" s="81"/>
      <c r="AE214" s="81"/>
    </row>
    <row r="215" spans="5:31" x14ac:dyDescent="0.25">
      <c r="E215" s="84"/>
      <c r="F215" s="85"/>
      <c r="G215" s="85"/>
      <c r="H215" s="85"/>
      <c r="I215" s="84"/>
      <c r="J215" s="84"/>
      <c r="W215" s="170"/>
      <c r="X215" s="170"/>
      <c r="Y215" s="81"/>
      <c r="Z215" s="81"/>
      <c r="AA215" s="81"/>
      <c r="AB215" s="81"/>
      <c r="AC215" s="81"/>
      <c r="AD215" s="81"/>
      <c r="AE215" s="81"/>
    </row>
    <row r="216" spans="5:31" x14ac:dyDescent="0.25">
      <c r="E216" s="84"/>
      <c r="F216" s="85"/>
      <c r="G216" s="85"/>
      <c r="H216" s="85"/>
      <c r="I216" s="84"/>
      <c r="J216" s="84"/>
      <c r="W216" s="170"/>
      <c r="X216" s="170"/>
      <c r="Y216" s="81"/>
      <c r="Z216" s="81"/>
      <c r="AA216" s="81"/>
      <c r="AB216" s="81"/>
      <c r="AC216" s="81"/>
      <c r="AD216" s="81"/>
      <c r="AE216" s="81"/>
    </row>
    <row r="217" spans="5:31" x14ac:dyDescent="0.25">
      <c r="E217" s="84"/>
      <c r="F217" s="85"/>
      <c r="G217" s="85"/>
      <c r="H217" s="85"/>
      <c r="I217" s="84"/>
      <c r="J217" s="84"/>
      <c r="W217" s="170"/>
      <c r="X217" s="170"/>
      <c r="Y217" s="81"/>
      <c r="Z217" s="81"/>
      <c r="AA217" s="81"/>
      <c r="AB217" s="81"/>
      <c r="AC217" s="81"/>
      <c r="AD217" s="81"/>
      <c r="AE217" s="81"/>
    </row>
    <row r="218" spans="5:31" x14ac:dyDescent="0.25">
      <c r="E218" s="84"/>
      <c r="F218" s="85"/>
      <c r="G218" s="85"/>
      <c r="H218" s="85"/>
      <c r="I218" s="84"/>
      <c r="J218" s="84"/>
      <c r="W218" s="170"/>
      <c r="X218" s="170"/>
      <c r="Y218" s="81"/>
      <c r="Z218" s="81"/>
      <c r="AA218" s="81"/>
      <c r="AB218" s="81"/>
      <c r="AC218" s="81"/>
      <c r="AD218" s="81"/>
      <c r="AE218" s="81"/>
    </row>
    <row r="219" spans="5:31" x14ac:dyDescent="0.25">
      <c r="E219" s="84"/>
      <c r="F219" s="85"/>
      <c r="G219" s="85"/>
      <c r="H219" s="85"/>
      <c r="I219" s="84"/>
      <c r="J219" s="84"/>
      <c r="W219" s="170"/>
      <c r="X219" s="170"/>
      <c r="Y219" s="81"/>
      <c r="Z219" s="81"/>
      <c r="AA219" s="81"/>
      <c r="AB219" s="81"/>
      <c r="AC219" s="81"/>
      <c r="AD219" s="81"/>
      <c r="AE219" s="81"/>
    </row>
    <row r="220" spans="5:31" x14ac:dyDescent="0.25">
      <c r="E220" s="84"/>
      <c r="F220" s="85"/>
      <c r="G220" s="85"/>
      <c r="H220" s="85"/>
      <c r="I220" s="84"/>
      <c r="J220" s="84"/>
      <c r="W220" s="170"/>
      <c r="X220" s="170"/>
      <c r="Y220" s="81"/>
      <c r="Z220" s="81"/>
      <c r="AA220" s="81"/>
      <c r="AB220" s="81"/>
      <c r="AC220" s="81"/>
      <c r="AD220" s="81"/>
      <c r="AE220" s="81"/>
    </row>
    <row r="221" spans="5:31" x14ac:dyDescent="0.25">
      <c r="E221" s="84"/>
      <c r="F221" s="85"/>
      <c r="G221" s="85"/>
      <c r="H221" s="85"/>
      <c r="I221" s="84"/>
      <c r="J221" s="84"/>
      <c r="W221" s="170"/>
      <c r="X221" s="170"/>
      <c r="Y221" s="81"/>
      <c r="Z221" s="81"/>
      <c r="AA221" s="81"/>
      <c r="AB221" s="81"/>
      <c r="AC221" s="81"/>
      <c r="AD221" s="81"/>
      <c r="AE221" s="81"/>
    </row>
    <row r="222" spans="5:31" x14ac:dyDescent="0.25">
      <c r="E222" s="84"/>
      <c r="F222" s="85"/>
      <c r="G222" s="85"/>
      <c r="H222" s="85"/>
      <c r="I222" s="84"/>
      <c r="J222" s="84"/>
      <c r="W222" s="170"/>
      <c r="X222" s="170"/>
      <c r="Y222" s="81"/>
      <c r="Z222" s="81"/>
      <c r="AA222" s="81"/>
      <c r="AB222" s="81"/>
      <c r="AC222" s="81"/>
      <c r="AD222" s="81"/>
      <c r="AE222" s="81"/>
    </row>
    <row r="223" spans="5:31" x14ac:dyDescent="0.25">
      <c r="E223" s="84"/>
      <c r="F223" s="85"/>
      <c r="G223" s="85"/>
      <c r="H223" s="85"/>
      <c r="I223" s="84"/>
      <c r="J223" s="84"/>
      <c r="W223" s="170"/>
      <c r="X223" s="170"/>
      <c r="Y223" s="81"/>
      <c r="Z223" s="81"/>
      <c r="AA223" s="81"/>
      <c r="AB223" s="81"/>
      <c r="AC223" s="81"/>
      <c r="AD223" s="81"/>
      <c r="AE223" s="81"/>
    </row>
    <row r="224" spans="5:31" x14ac:dyDescent="0.25">
      <c r="E224" s="84"/>
      <c r="F224" s="85"/>
      <c r="G224" s="85"/>
      <c r="H224" s="85"/>
      <c r="I224" s="84"/>
      <c r="J224" s="84"/>
      <c r="W224" s="170"/>
      <c r="X224" s="170"/>
      <c r="Y224" s="81"/>
      <c r="Z224" s="81"/>
      <c r="AA224" s="81"/>
      <c r="AB224" s="81"/>
      <c r="AC224" s="81"/>
      <c r="AD224" s="81"/>
      <c r="AE224" s="81"/>
    </row>
    <row r="225" spans="5:31" x14ac:dyDescent="0.25">
      <c r="E225" s="84"/>
      <c r="F225" s="85"/>
      <c r="G225" s="85"/>
      <c r="H225" s="85"/>
      <c r="I225" s="84"/>
      <c r="J225" s="84"/>
      <c r="W225" s="170"/>
      <c r="X225" s="170"/>
      <c r="Y225" s="81"/>
      <c r="Z225" s="81"/>
      <c r="AA225" s="81"/>
      <c r="AB225" s="81"/>
      <c r="AC225" s="81"/>
      <c r="AD225" s="81"/>
      <c r="AE225" s="81"/>
    </row>
    <row r="226" spans="5:31" x14ac:dyDescent="0.25">
      <c r="E226" s="84"/>
      <c r="F226" s="85"/>
      <c r="G226" s="85"/>
      <c r="H226" s="85"/>
      <c r="I226" s="84"/>
      <c r="J226" s="84"/>
      <c r="W226" s="170"/>
      <c r="X226" s="170"/>
      <c r="Y226" s="81"/>
      <c r="Z226" s="81"/>
      <c r="AA226" s="81"/>
      <c r="AB226" s="81"/>
      <c r="AC226" s="81"/>
      <c r="AD226" s="81"/>
      <c r="AE226" s="81"/>
    </row>
    <row r="227" spans="5:31" x14ac:dyDescent="0.25">
      <c r="E227" s="84"/>
      <c r="F227" s="85"/>
      <c r="G227" s="85"/>
      <c r="H227" s="85"/>
      <c r="I227" s="84"/>
      <c r="J227" s="84"/>
      <c r="W227" s="170"/>
      <c r="X227" s="170"/>
      <c r="Y227" s="81"/>
      <c r="Z227" s="81"/>
      <c r="AA227" s="81"/>
      <c r="AB227" s="81"/>
      <c r="AC227" s="81"/>
      <c r="AD227" s="81"/>
      <c r="AE227" s="81"/>
    </row>
    <row r="228" spans="5:31" x14ac:dyDescent="0.25">
      <c r="E228" s="84"/>
      <c r="F228" s="85"/>
      <c r="G228" s="85"/>
      <c r="H228" s="85"/>
      <c r="I228" s="84"/>
      <c r="J228" s="84"/>
      <c r="W228" s="170"/>
      <c r="X228" s="170"/>
      <c r="Y228" s="81"/>
      <c r="Z228" s="81"/>
      <c r="AA228" s="81"/>
      <c r="AB228" s="81"/>
      <c r="AC228" s="81"/>
      <c r="AD228" s="81"/>
      <c r="AE228" s="81"/>
    </row>
    <row r="229" spans="5:31" x14ac:dyDescent="0.25">
      <c r="E229" s="84"/>
      <c r="F229" s="85"/>
      <c r="G229" s="85"/>
      <c r="H229" s="85"/>
      <c r="I229" s="84"/>
      <c r="J229" s="84"/>
      <c r="W229" s="170"/>
      <c r="X229" s="170"/>
      <c r="Y229" s="81"/>
      <c r="Z229" s="81"/>
      <c r="AA229" s="81"/>
      <c r="AB229" s="81"/>
      <c r="AC229" s="81"/>
      <c r="AD229" s="81"/>
      <c r="AE229" s="81"/>
    </row>
    <row r="230" spans="5:31" x14ac:dyDescent="0.25">
      <c r="E230" s="84"/>
      <c r="F230" s="85"/>
      <c r="G230" s="85"/>
      <c r="H230" s="85"/>
      <c r="I230" s="84"/>
      <c r="J230" s="84"/>
      <c r="W230" s="170"/>
      <c r="X230" s="170"/>
      <c r="Y230" s="81"/>
      <c r="Z230" s="81"/>
      <c r="AA230" s="81"/>
      <c r="AB230" s="81"/>
      <c r="AC230" s="81"/>
      <c r="AD230" s="81"/>
      <c r="AE230" s="81"/>
    </row>
    <row r="231" spans="5:31" x14ac:dyDescent="0.25">
      <c r="E231" s="84"/>
      <c r="F231" s="85"/>
      <c r="G231" s="85"/>
      <c r="H231" s="85"/>
      <c r="I231" s="84"/>
      <c r="J231" s="84"/>
      <c r="W231" s="170"/>
      <c r="X231" s="170"/>
      <c r="Y231" s="81"/>
      <c r="Z231" s="81"/>
      <c r="AA231" s="81"/>
      <c r="AB231" s="81"/>
      <c r="AC231" s="81"/>
      <c r="AD231" s="81"/>
      <c r="AE231" s="81"/>
    </row>
    <row r="232" spans="5:31" x14ac:dyDescent="0.25">
      <c r="E232" s="84"/>
      <c r="F232" s="85"/>
      <c r="G232" s="85"/>
      <c r="H232" s="85"/>
      <c r="I232" s="84"/>
      <c r="J232" s="84"/>
      <c r="W232" s="170"/>
      <c r="X232" s="170"/>
      <c r="Y232" s="81"/>
      <c r="Z232" s="81"/>
      <c r="AA232" s="81"/>
      <c r="AB232" s="81"/>
      <c r="AC232" s="81"/>
      <c r="AD232" s="81"/>
      <c r="AE232" s="81"/>
    </row>
    <row r="233" spans="5:31" x14ac:dyDescent="0.25">
      <c r="E233" s="84"/>
      <c r="F233" s="85"/>
      <c r="G233" s="85"/>
      <c r="H233" s="85"/>
      <c r="I233" s="84"/>
      <c r="J233" s="84"/>
      <c r="W233" s="170"/>
      <c r="X233" s="170"/>
      <c r="Y233" s="81"/>
      <c r="Z233" s="81"/>
      <c r="AA233" s="81"/>
      <c r="AB233" s="81"/>
      <c r="AC233" s="81"/>
      <c r="AD233" s="81"/>
      <c r="AE233" s="81"/>
    </row>
    <row r="234" spans="5:31" x14ac:dyDescent="0.25">
      <c r="E234" s="84"/>
      <c r="F234" s="85"/>
      <c r="G234" s="85"/>
      <c r="H234" s="85"/>
      <c r="I234" s="84"/>
      <c r="J234" s="84"/>
      <c r="W234" s="170"/>
      <c r="X234" s="170"/>
      <c r="Y234" s="81"/>
      <c r="Z234" s="81"/>
      <c r="AA234" s="81"/>
      <c r="AB234" s="81"/>
      <c r="AC234" s="81"/>
      <c r="AD234" s="81"/>
      <c r="AE234" s="81"/>
    </row>
    <row r="235" spans="5:31" x14ac:dyDescent="0.25">
      <c r="E235" s="84"/>
      <c r="F235" s="85"/>
      <c r="G235" s="85"/>
      <c r="H235" s="85"/>
      <c r="I235" s="84"/>
      <c r="J235" s="84"/>
      <c r="W235" s="170"/>
      <c r="X235" s="170"/>
      <c r="Y235" s="81"/>
      <c r="Z235" s="81"/>
      <c r="AA235" s="81"/>
      <c r="AB235" s="81"/>
      <c r="AC235" s="81"/>
      <c r="AD235" s="81"/>
      <c r="AE235" s="81"/>
    </row>
    <row r="236" spans="5:31" x14ac:dyDescent="0.25">
      <c r="E236" s="84"/>
      <c r="F236" s="85"/>
      <c r="G236" s="85"/>
      <c r="H236" s="85"/>
      <c r="I236" s="84"/>
      <c r="J236" s="84"/>
      <c r="W236" s="170"/>
      <c r="X236" s="170"/>
      <c r="Y236" s="81"/>
      <c r="Z236" s="81"/>
      <c r="AA236" s="81"/>
      <c r="AB236" s="81"/>
      <c r="AC236" s="81"/>
      <c r="AD236" s="81"/>
      <c r="AE236" s="81"/>
    </row>
    <row r="237" spans="5:31" x14ac:dyDescent="0.25">
      <c r="E237" s="84"/>
      <c r="F237" s="85"/>
      <c r="G237" s="85"/>
      <c r="H237" s="85"/>
      <c r="I237" s="84"/>
      <c r="J237" s="84"/>
      <c r="W237" s="170"/>
      <c r="X237" s="170"/>
      <c r="Y237" s="81"/>
      <c r="Z237" s="81"/>
      <c r="AA237" s="81"/>
      <c r="AB237" s="81"/>
      <c r="AC237" s="81"/>
      <c r="AD237" s="81"/>
      <c r="AE237" s="81"/>
    </row>
    <row r="238" spans="5:31" x14ac:dyDescent="0.25">
      <c r="E238" s="84"/>
      <c r="F238" s="85"/>
      <c r="G238" s="85"/>
      <c r="H238" s="85"/>
      <c r="I238" s="84"/>
      <c r="J238" s="84"/>
      <c r="W238" s="170"/>
      <c r="X238" s="170"/>
      <c r="Y238" s="81"/>
      <c r="Z238" s="81"/>
      <c r="AA238" s="81"/>
      <c r="AB238" s="81"/>
      <c r="AC238" s="81"/>
      <c r="AD238" s="81"/>
      <c r="AE238" s="81"/>
    </row>
    <row r="239" spans="5:31" x14ac:dyDescent="0.25">
      <c r="E239" s="84"/>
      <c r="F239" s="85"/>
      <c r="G239" s="85"/>
      <c r="H239" s="85"/>
      <c r="I239" s="84"/>
      <c r="J239" s="84"/>
      <c r="W239" s="170"/>
      <c r="X239" s="170"/>
      <c r="Y239" s="81"/>
      <c r="Z239" s="81"/>
      <c r="AA239" s="81"/>
      <c r="AB239" s="81"/>
      <c r="AC239" s="81"/>
      <c r="AD239" s="81"/>
      <c r="AE239" s="81"/>
    </row>
    <row r="240" spans="5:31" x14ac:dyDescent="0.25">
      <c r="E240" s="84"/>
      <c r="F240" s="85"/>
      <c r="G240" s="85"/>
      <c r="H240" s="85"/>
      <c r="I240" s="84"/>
      <c r="J240" s="84"/>
      <c r="W240" s="170"/>
      <c r="X240" s="170"/>
      <c r="Y240" s="81"/>
      <c r="Z240" s="81"/>
      <c r="AA240" s="81"/>
      <c r="AB240" s="81"/>
      <c r="AC240" s="81"/>
      <c r="AD240" s="81"/>
      <c r="AE240" s="81"/>
    </row>
    <row r="241" spans="5:31" x14ac:dyDescent="0.25">
      <c r="E241" s="84"/>
      <c r="F241" s="85"/>
      <c r="G241" s="85"/>
      <c r="H241" s="85"/>
      <c r="I241" s="84"/>
      <c r="J241" s="84"/>
      <c r="W241" s="170"/>
      <c r="X241" s="170"/>
      <c r="Y241" s="81"/>
      <c r="Z241" s="81"/>
      <c r="AA241" s="81"/>
      <c r="AB241" s="81"/>
      <c r="AC241" s="81"/>
      <c r="AD241" s="81"/>
      <c r="AE241" s="81"/>
    </row>
    <row r="242" spans="5:31" x14ac:dyDescent="0.25">
      <c r="E242" s="84"/>
      <c r="F242" s="85"/>
      <c r="G242" s="85"/>
      <c r="H242" s="85"/>
      <c r="I242" s="84"/>
      <c r="J242" s="84"/>
      <c r="W242" s="170"/>
      <c r="X242" s="170"/>
      <c r="Y242" s="81"/>
      <c r="Z242" s="81"/>
      <c r="AA242" s="81"/>
      <c r="AB242" s="81"/>
      <c r="AC242" s="81"/>
      <c r="AD242" s="81"/>
      <c r="AE242" s="81"/>
    </row>
    <row r="243" spans="5:31" x14ac:dyDescent="0.25">
      <c r="E243" s="84"/>
      <c r="F243" s="85"/>
      <c r="G243" s="85"/>
      <c r="H243" s="85"/>
      <c r="I243" s="84"/>
      <c r="J243" s="84"/>
      <c r="W243" s="170"/>
      <c r="X243" s="170"/>
      <c r="Y243" s="81"/>
      <c r="Z243" s="81"/>
      <c r="AA243" s="81"/>
      <c r="AB243" s="81"/>
      <c r="AC243" s="81"/>
      <c r="AD243" s="81"/>
      <c r="AE243" s="81"/>
    </row>
    <row r="244" spans="5:31" x14ac:dyDescent="0.25">
      <c r="E244" s="84"/>
      <c r="F244" s="85"/>
      <c r="G244" s="85"/>
      <c r="H244" s="85"/>
      <c r="I244" s="84"/>
      <c r="J244" s="84"/>
      <c r="W244" s="170"/>
      <c r="X244" s="170"/>
      <c r="Y244" s="81"/>
      <c r="Z244" s="81"/>
      <c r="AA244" s="81"/>
      <c r="AB244" s="81"/>
      <c r="AC244" s="81"/>
      <c r="AD244" s="81"/>
      <c r="AE244" s="81"/>
    </row>
    <row r="245" spans="5:31" x14ac:dyDescent="0.25">
      <c r="E245" s="84"/>
      <c r="F245" s="85"/>
      <c r="G245" s="85"/>
      <c r="H245" s="85"/>
      <c r="I245" s="84"/>
      <c r="J245" s="84"/>
      <c r="W245" s="170"/>
      <c r="X245" s="170"/>
      <c r="Y245" s="81"/>
      <c r="Z245" s="81"/>
      <c r="AA245" s="81"/>
      <c r="AB245" s="81"/>
      <c r="AC245" s="81"/>
      <c r="AD245" s="81"/>
      <c r="AE245" s="81"/>
    </row>
    <row r="246" spans="5:31" x14ac:dyDescent="0.25">
      <c r="E246" s="84"/>
      <c r="F246" s="85"/>
      <c r="G246" s="85"/>
      <c r="H246" s="85"/>
      <c r="I246" s="84"/>
      <c r="J246" s="84"/>
      <c r="W246" s="170"/>
      <c r="X246" s="170"/>
      <c r="Y246" s="81"/>
      <c r="Z246" s="81"/>
      <c r="AA246" s="81"/>
      <c r="AB246" s="81"/>
      <c r="AC246" s="81"/>
      <c r="AD246" s="81"/>
      <c r="AE246" s="81"/>
    </row>
    <row r="247" spans="5:31" x14ac:dyDescent="0.25">
      <c r="E247" s="84"/>
      <c r="F247" s="85"/>
      <c r="G247" s="85"/>
      <c r="H247" s="85"/>
      <c r="I247" s="84"/>
      <c r="J247" s="84"/>
      <c r="W247" s="170"/>
      <c r="X247" s="170"/>
      <c r="Y247" s="81"/>
      <c r="Z247" s="81"/>
      <c r="AA247" s="81"/>
      <c r="AB247" s="81"/>
      <c r="AC247" s="81"/>
      <c r="AD247" s="81"/>
      <c r="AE247" s="81"/>
    </row>
    <row r="248" spans="5:31" x14ac:dyDescent="0.25">
      <c r="E248" s="84"/>
      <c r="F248" s="85"/>
      <c r="G248" s="85"/>
      <c r="H248" s="85"/>
      <c r="I248" s="84"/>
      <c r="J248" s="84"/>
      <c r="W248" s="170"/>
      <c r="X248" s="170"/>
      <c r="Y248" s="81"/>
      <c r="Z248" s="81"/>
      <c r="AA248" s="81"/>
      <c r="AB248" s="81"/>
      <c r="AC248" s="81"/>
      <c r="AD248" s="81"/>
      <c r="AE248" s="81"/>
    </row>
    <row r="249" spans="5:31" x14ac:dyDescent="0.25">
      <c r="E249" s="84"/>
      <c r="F249" s="85"/>
      <c r="G249" s="85"/>
      <c r="H249" s="85"/>
      <c r="I249" s="84"/>
      <c r="J249" s="84"/>
      <c r="W249" s="170"/>
      <c r="X249" s="170"/>
      <c r="Y249" s="81"/>
      <c r="Z249" s="81"/>
      <c r="AA249" s="81"/>
      <c r="AB249" s="81"/>
      <c r="AC249" s="81"/>
      <c r="AD249" s="81"/>
      <c r="AE249" s="81"/>
    </row>
    <row r="250" spans="5:31" x14ac:dyDescent="0.25">
      <c r="F250" s="85"/>
      <c r="G250" s="85"/>
      <c r="H250" s="85"/>
      <c r="I250" s="84"/>
      <c r="J250" s="84"/>
      <c r="W250" s="170"/>
      <c r="X250" s="170"/>
      <c r="Y250" s="81"/>
      <c r="Z250" s="81"/>
      <c r="AA250" s="81"/>
      <c r="AB250" s="81"/>
      <c r="AC250" s="81"/>
      <c r="AD250" s="81"/>
      <c r="AE250" s="81"/>
    </row>
    <row r="251" spans="5:31" x14ac:dyDescent="0.25">
      <c r="F251" s="84"/>
      <c r="G251" s="84"/>
      <c r="H251" s="84"/>
      <c r="I251" s="84"/>
      <c r="J251" s="84"/>
      <c r="W251" s="170"/>
      <c r="X251" s="170"/>
      <c r="Y251" s="81"/>
      <c r="Z251" s="81"/>
      <c r="AA251" s="81"/>
      <c r="AB251" s="81"/>
      <c r="AC251" s="81"/>
      <c r="AD251" s="81"/>
      <c r="AE251" s="81"/>
    </row>
    <row r="252" spans="5:31" x14ac:dyDescent="0.25">
      <c r="F252" s="84"/>
      <c r="G252" s="84"/>
      <c r="H252" s="84"/>
      <c r="I252" s="84"/>
      <c r="J252" s="84"/>
      <c r="W252" s="170"/>
      <c r="X252" s="170"/>
      <c r="Y252" s="81"/>
      <c r="Z252" s="81"/>
      <c r="AA252" s="81"/>
      <c r="AB252" s="81"/>
      <c r="AC252" s="81"/>
      <c r="AD252" s="81"/>
      <c r="AE252" s="81"/>
    </row>
    <row r="253" spans="5:31" x14ac:dyDescent="0.25">
      <c r="F253" s="84"/>
      <c r="G253" s="84"/>
      <c r="H253" s="84"/>
      <c r="I253" s="84"/>
      <c r="J253" s="84"/>
      <c r="W253" s="170"/>
      <c r="X253" s="170"/>
      <c r="Y253" s="81"/>
      <c r="Z253" s="81"/>
      <c r="AA253" s="81"/>
      <c r="AB253" s="81"/>
      <c r="AC253" s="81"/>
      <c r="AD253" s="81"/>
      <c r="AE253" s="81"/>
    </row>
    <row r="254" spans="5:31" x14ac:dyDescent="0.25">
      <c r="F254" s="84"/>
      <c r="G254" s="84"/>
      <c r="H254" s="84"/>
      <c r="I254" s="84"/>
      <c r="J254" s="84"/>
      <c r="W254" s="170"/>
      <c r="X254" s="170"/>
      <c r="Y254" s="81"/>
      <c r="Z254" s="81"/>
      <c r="AA254" s="81"/>
      <c r="AB254" s="81"/>
      <c r="AC254" s="81"/>
      <c r="AD254" s="81"/>
      <c r="AE254" s="81"/>
    </row>
    <row r="255" spans="5:31" x14ac:dyDescent="0.25">
      <c r="F255" s="84"/>
      <c r="G255" s="84"/>
      <c r="H255" s="84"/>
      <c r="I255" s="84"/>
      <c r="J255" s="84"/>
      <c r="W255" s="170"/>
      <c r="X255" s="170"/>
      <c r="Y255" s="81"/>
      <c r="Z255" s="81"/>
      <c r="AA255" s="81"/>
      <c r="AB255" s="81"/>
      <c r="AC255" s="81"/>
      <c r="AD255" s="81"/>
      <c r="AE255" s="81"/>
    </row>
    <row r="256" spans="5:31" x14ac:dyDescent="0.25">
      <c r="F256" s="84"/>
      <c r="G256" s="84"/>
      <c r="H256" s="84"/>
      <c r="I256" s="84"/>
      <c r="J256" s="84"/>
      <c r="W256" s="170"/>
      <c r="X256" s="170"/>
      <c r="Y256" s="81"/>
      <c r="Z256" s="81"/>
      <c r="AA256" s="81"/>
      <c r="AB256" s="81"/>
      <c r="AC256" s="81"/>
      <c r="AD256" s="81"/>
      <c r="AE256" s="81"/>
    </row>
    <row r="257" spans="6:31" x14ac:dyDescent="0.25">
      <c r="F257" s="84"/>
      <c r="G257" s="84"/>
      <c r="H257" s="84"/>
      <c r="I257" s="84"/>
      <c r="J257" s="84"/>
      <c r="W257" s="170"/>
      <c r="X257" s="170"/>
      <c r="Y257" s="81"/>
      <c r="Z257" s="81"/>
      <c r="AA257" s="81"/>
      <c r="AB257" s="81"/>
      <c r="AC257" s="81"/>
      <c r="AD257" s="81"/>
      <c r="AE257" s="81"/>
    </row>
    <row r="258" spans="6:31" x14ac:dyDescent="0.25">
      <c r="F258" s="84"/>
      <c r="G258" s="84"/>
      <c r="H258" s="84"/>
      <c r="I258" s="84"/>
      <c r="J258" s="84"/>
      <c r="W258" s="170"/>
      <c r="X258" s="170"/>
      <c r="Y258" s="81"/>
      <c r="Z258" s="81"/>
      <c r="AA258" s="81"/>
      <c r="AB258" s="81"/>
      <c r="AC258" s="81"/>
      <c r="AD258" s="81"/>
      <c r="AE258" s="81"/>
    </row>
    <row r="259" spans="6:31" x14ac:dyDescent="0.25">
      <c r="F259" s="84"/>
      <c r="G259" s="84"/>
      <c r="H259" s="84"/>
      <c r="I259" s="84"/>
      <c r="J259" s="84"/>
      <c r="W259" s="170"/>
      <c r="X259" s="170"/>
      <c r="Y259" s="81"/>
      <c r="Z259" s="81"/>
      <c r="AA259" s="81"/>
      <c r="AB259" s="81"/>
      <c r="AC259" s="81"/>
      <c r="AD259" s="81"/>
      <c r="AE259" s="81"/>
    </row>
    <row r="260" spans="6:31" x14ac:dyDescent="0.25">
      <c r="F260" s="84"/>
      <c r="G260" s="84"/>
      <c r="H260" s="84"/>
      <c r="I260" s="84"/>
      <c r="J260" s="84"/>
      <c r="W260" s="170"/>
      <c r="X260" s="170"/>
      <c r="Y260" s="81"/>
      <c r="Z260" s="81"/>
      <c r="AA260" s="81"/>
      <c r="AB260" s="81"/>
      <c r="AC260" s="81"/>
      <c r="AD260" s="81"/>
      <c r="AE260" s="81"/>
    </row>
    <row r="261" spans="6:31" x14ac:dyDescent="0.25">
      <c r="F261" s="84"/>
      <c r="G261" s="84"/>
      <c r="H261" s="84"/>
      <c r="I261" s="84"/>
      <c r="J261" s="84"/>
      <c r="W261" s="170"/>
      <c r="X261" s="170"/>
      <c r="Y261" s="81"/>
      <c r="Z261" s="81"/>
      <c r="AA261" s="81"/>
      <c r="AB261" s="81"/>
      <c r="AC261" s="81"/>
      <c r="AD261" s="81"/>
      <c r="AE261" s="81"/>
    </row>
    <row r="262" spans="6:31" x14ac:dyDescent="0.25">
      <c r="F262" s="84"/>
      <c r="G262" s="84"/>
      <c r="H262" s="84"/>
      <c r="I262" s="84"/>
      <c r="J262" s="84"/>
      <c r="W262" s="170"/>
      <c r="X262" s="170"/>
      <c r="Y262" s="81"/>
      <c r="Z262" s="81"/>
      <c r="AA262" s="81"/>
      <c r="AB262" s="81"/>
      <c r="AC262" s="81"/>
      <c r="AD262" s="81"/>
      <c r="AE262" s="81"/>
    </row>
    <row r="263" spans="6:31" x14ac:dyDescent="0.25">
      <c r="F263" s="84"/>
      <c r="G263" s="84"/>
      <c r="H263" s="84"/>
      <c r="I263" s="84"/>
      <c r="J263" s="84"/>
      <c r="W263" s="170"/>
      <c r="X263" s="170"/>
      <c r="Y263" s="81"/>
      <c r="Z263" s="81"/>
      <c r="AA263" s="81"/>
      <c r="AB263" s="81"/>
      <c r="AC263" s="81"/>
      <c r="AD263" s="81"/>
      <c r="AE263" s="81"/>
    </row>
    <row r="264" spans="6:31" x14ac:dyDescent="0.25">
      <c r="F264" s="84"/>
      <c r="G264" s="84"/>
      <c r="H264" s="84"/>
      <c r="I264" s="84"/>
      <c r="J264" s="84"/>
      <c r="W264" s="170"/>
      <c r="X264" s="170"/>
      <c r="Y264" s="81"/>
      <c r="Z264" s="81"/>
      <c r="AA264" s="81"/>
      <c r="AB264" s="81"/>
      <c r="AC264" s="81"/>
      <c r="AD264" s="81"/>
      <c r="AE264" s="81"/>
    </row>
    <row r="265" spans="6:31" x14ac:dyDescent="0.25">
      <c r="F265" s="84"/>
      <c r="G265" s="84"/>
      <c r="H265" s="84"/>
      <c r="I265" s="84"/>
      <c r="J265" s="84"/>
      <c r="W265" s="170"/>
      <c r="X265" s="170"/>
      <c r="Y265" s="81"/>
      <c r="Z265" s="81"/>
      <c r="AA265" s="81"/>
      <c r="AB265" s="81"/>
      <c r="AC265" s="81"/>
      <c r="AD265" s="81"/>
      <c r="AE265" s="81"/>
    </row>
    <row r="266" spans="6:31" x14ac:dyDescent="0.25">
      <c r="F266" s="84"/>
      <c r="G266" s="84"/>
      <c r="H266" s="84"/>
      <c r="I266" s="84"/>
      <c r="J266" s="84"/>
      <c r="W266" s="170"/>
      <c r="X266" s="170"/>
      <c r="Y266" s="81"/>
      <c r="Z266" s="81"/>
      <c r="AA266" s="81"/>
      <c r="AB266" s="81"/>
      <c r="AC266" s="81"/>
      <c r="AD266" s="81"/>
      <c r="AE266" s="81"/>
    </row>
    <row r="267" spans="6:31" x14ac:dyDescent="0.25">
      <c r="F267" s="84"/>
      <c r="G267" s="84"/>
      <c r="H267" s="84"/>
      <c r="I267" s="84"/>
      <c r="J267" s="84"/>
      <c r="W267" s="170"/>
      <c r="X267" s="170"/>
      <c r="Y267" s="81"/>
      <c r="Z267" s="81"/>
      <c r="AA267" s="81"/>
      <c r="AB267" s="81"/>
      <c r="AC267" s="81"/>
      <c r="AD267" s="81"/>
      <c r="AE267" s="81"/>
    </row>
    <row r="268" spans="6:31" x14ac:dyDescent="0.25">
      <c r="F268" s="84"/>
      <c r="G268" s="84"/>
      <c r="H268" s="84"/>
      <c r="I268" s="84"/>
      <c r="J268" s="84"/>
      <c r="W268" s="170"/>
      <c r="X268" s="170"/>
      <c r="Y268" s="81"/>
      <c r="Z268" s="81"/>
      <c r="AA268" s="81"/>
      <c r="AB268" s="81"/>
      <c r="AC268" s="81"/>
      <c r="AD268" s="81"/>
      <c r="AE268" s="81"/>
    </row>
    <row r="269" spans="6:31" x14ac:dyDescent="0.25">
      <c r="F269" s="84"/>
      <c r="G269" s="84"/>
      <c r="H269" s="84"/>
      <c r="I269" s="84"/>
      <c r="J269" s="84"/>
      <c r="W269" s="170"/>
      <c r="X269" s="170"/>
      <c r="Y269" s="81"/>
      <c r="Z269" s="81"/>
      <c r="AA269" s="81"/>
      <c r="AB269" s="81"/>
      <c r="AC269" s="81"/>
      <c r="AD269" s="81"/>
      <c r="AE269" s="81"/>
    </row>
    <row r="270" spans="6:31" x14ac:dyDescent="0.25">
      <c r="F270" s="84"/>
      <c r="G270" s="84"/>
      <c r="H270" s="84"/>
      <c r="I270" s="84"/>
      <c r="J270" s="84"/>
      <c r="W270" s="170"/>
      <c r="X270" s="170"/>
      <c r="Y270" s="81"/>
      <c r="Z270" s="81"/>
      <c r="AA270" s="81"/>
      <c r="AB270" s="81"/>
      <c r="AC270" s="81"/>
      <c r="AD270" s="81"/>
      <c r="AE270" s="81"/>
    </row>
    <row r="271" spans="6:31" x14ac:dyDescent="0.25">
      <c r="F271" s="84"/>
      <c r="G271" s="84"/>
      <c r="H271" s="84"/>
      <c r="I271" s="84"/>
      <c r="J271" s="84"/>
      <c r="W271" s="170"/>
      <c r="X271" s="170"/>
      <c r="Y271" s="81"/>
      <c r="Z271" s="81"/>
      <c r="AA271" s="81"/>
      <c r="AB271" s="81"/>
      <c r="AC271" s="81"/>
      <c r="AD271" s="81"/>
      <c r="AE271" s="81"/>
    </row>
    <row r="272" spans="6:31" x14ac:dyDescent="0.25">
      <c r="F272" s="84"/>
      <c r="G272" s="84"/>
      <c r="H272" s="84"/>
      <c r="I272" s="84"/>
      <c r="J272" s="84"/>
      <c r="W272" s="170"/>
      <c r="X272" s="170"/>
      <c r="Y272" s="81"/>
      <c r="Z272" s="81"/>
      <c r="AA272" s="81"/>
      <c r="AB272" s="81"/>
      <c r="AC272" s="81"/>
      <c r="AD272" s="81"/>
      <c r="AE272" s="81"/>
    </row>
    <row r="273" spans="6:31" x14ac:dyDescent="0.25">
      <c r="F273" s="84"/>
      <c r="G273" s="84"/>
      <c r="H273" s="84"/>
      <c r="I273" s="84"/>
      <c r="J273" s="84"/>
      <c r="W273" s="170"/>
      <c r="X273" s="170"/>
      <c r="Y273" s="81"/>
      <c r="Z273" s="81"/>
      <c r="AA273" s="81"/>
      <c r="AB273" s="81"/>
      <c r="AC273" s="81"/>
      <c r="AD273" s="81"/>
      <c r="AE273" s="81"/>
    </row>
    <row r="274" spans="6:31" x14ac:dyDescent="0.25">
      <c r="F274" s="84"/>
      <c r="G274" s="84"/>
      <c r="H274" s="84"/>
      <c r="I274" s="84"/>
      <c r="J274" s="84"/>
      <c r="W274" s="170"/>
      <c r="X274" s="170"/>
      <c r="Y274" s="81"/>
      <c r="Z274" s="81"/>
      <c r="AA274" s="81"/>
      <c r="AB274" s="81"/>
      <c r="AC274" s="81"/>
      <c r="AD274" s="81"/>
      <c r="AE274" s="81"/>
    </row>
    <row r="275" spans="6:31" x14ac:dyDescent="0.25">
      <c r="F275" s="84"/>
      <c r="G275" s="84"/>
      <c r="H275" s="84"/>
      <c r="I275" s="84"/>
      <c r="J275" s="84"/>
      <c r="W275" s="170"/>
      <c r="X275" s="170"/>
      <c r="Y275" s="81"/>
      <c r="Z275" s="81"/>
      <c r="AA275" s="81"/>
      <c r="AB275" s="81"/>
      <c r="AC275" s="81"/>
      <c r="AD275" s="81"/>
      <c r="AE275" s="81"/>
    </row>
    <row r="276" spans="6:31" x14ac:dyDescent="0.25">
      <c r="F276" s="84"/>
      <c r="G276" s="84"/>
      <c r="H276" s="84"/>
      <c r="I276" s="84"/>
      <c r="J276" s="84"/>
      <c r="W276" s="170"/>
      <c r="X276" s="170"/>
      <c r="Y276" s="81"/>
      <c r="Z276" s="81"/>
      <c r="AA276" s="81"/>
      <c r="AB276" s="81"/>
      <c r="AC276" s="81"/>
      <c r="AD276" s="81"/>
      <c r="AE276" s="81"/>
    </row>
    <row r="277" spans="6:31" x14ac:dyDescent="0.25">
      <c r="F277" s="84"/>
      <c r="G277" s="84"/>
      <c r="H277" s="84"/>
      <c r="I277" s="84"/>
      <c r="J277" s="84"/>
      <c r="W277" s="170"/>
      <c r="X277" s="170"/>
      <c r="Y277" s="81"/>
      <c r="Z277" s="81"/>
      <c r="AA277" s="81"/>
      <c r="AB277" s="81"/>
      <c r="AC277" s="81"/>
      <c r="AD277" s="81"/>
      <c r="AE277" s="81"/>
    </row>
    <row r="278" spans="6:31" x14ac:dyDescent="0.25">
      <c r="F278" s="84"/>
      <c r="G278" s="84"/>
      <c r="H278" s="84"/>
      <c r="I278" s="84"/>
      <c r="J278" s="84"/>
      <c r="W278" s="170"/>
      <c r="X278" s="170"/>
      <c r="Y278" s="81"/>
      <c r="Z278" s="81"/>
      <c r="AA278" s="81"/>
      <c r="AB278" s="81"/>
      <c r="AC278" s="81"/>
      <c r="AD278" s="81"/>
      <c r="AE278" s="81"/>
    </row>
    <row r="279" spans="6:31" x14ac:dyDescent="0.25">
      <c r="F279" s="84"/>
      <c r="G279" s="84"/>
      <c r="H279" s="84"/>
      <c r="I279" s="84"/>
      <c r="J279" s="84"/>
      <c r="W279" s="170"/>
      <c r="X279" s="170"/>
      <c r="Y279" s="81"/>
      <c r="Z279" s="81"/>
      <c r="AA279" s="81"/>
      <c r="AB279" s="81"/>
      <c r="AC279" s="81"/>
      <c r="AD279" s="81"/>
      <c r="AE279" s="81"/>
    </row>
    <row r="280" spans="6:31" x14ac:dyDescent="0.25">
      <c r="F280" s="84"/>
      <c r="G280" s="84"/>
      <c r="H280" s="84"/>
      <c r="I280" s="84"/>
      <c r="J280" s="84"/>
      <c r="W280" s="170"/>
      <c r="X280" s="170"/>
      <c r="Y280" s="81"/>
      <c r="Z280" s="81"/>
      <c r="AA280" s="81"/>
      <c r="AB280" s="81"/>
      <c r="AC280" s="81"/>
      <c r="AD280" s="81"/>
      <c r="AE280" s="81"/>
    </row>
    <row r="281" spans="6:31" x14ac:dyDescent="0.25">
      <c r="F281" s="84"/>
      <c r="G281" s="84"/>
      <c r="H281" s="84"/>
      <c r="I281" s="84"/>
      <c r="J281" s="84"/>
      <c r="W281" s="170"/>
      <c r="X281" s="170"/>
      <c r="Y281" s="81"/>
      <c r="Z281" s="81"/>
      <c r="AA281" s="81"/>
      <c r="AB281" s="81"/>
      <c r="AC281" s="81"/>
      <c r="AD281" s="81"/>
      <c r="AE281" s="81"/>
    </row>
    <row r="282" spans="6:31" x14ac:dyDescent="0.25">
      <c r="F282" s="84"/>
      <c r="G282" s="84"/>
      <c r="H282" s="84"/>
      <c r="I282" s="84"/>
      <c r="J282" s="84"/>
      <c r="W282" s="170"/>
      <c r="X282" s="170"/>
      <c r="Y282" s="81"/>
      <c r="Z282" s="81"/>
      <c r="AA282" s="81"/>
      <c r="AB282" s="81"/>
      <c r="AC282" s="81"/>
      <c r="AD282" s="81"/>
      <c r="AE282" s="81"/>
    </row>
    <row r="283" spans="6:31" x14ac:dyDescent="0.25">
      <c r="F283" s="84"/>
      <c r="G283" s="84"/>
      <c r="H283" s="84"/>
      <c r="I283" s="84"/>
      <c r="J283" s="84"/>
      <c r="W283" s="170"/>
      <c r="X283" s="170"/>
      <c r="Y283" s="81"/>
      <c r="Z283" s="81"/>
      <c r="AA283" s="81"/>
      <c r="AB283" s="81"/>
      <c r="AC283" s="81"/>
      <c r="AD283" s="81"/>
      <c r="AE283" s="81"/>
    </row>
    <row r="284" spans="6:31" x14ac:dyDescent="0.25">
      <c r="F284" s="84"/>
      <c r="G284" s="84"/>
      <c r="H284" s="84"/>
      <c r="I284" s="84"/>
      <c r="J284" s="84"/>
      <c r="W284" s="170"/>
      <c r="X284" s="170"/>
      <c r="Y284" s="81"/>
      <c r="Z284" s="81"/>
      <c r="AA284" s="81"/>
      <c r="AB284" s="81"/>
      <c r="AC284" s="81"/>
      <c r="AD284" s="81"/>
      <c r="AE284" s="81"/>
    </row>
    <row r="285" spans="6:31" x14ac:dyDescent="0.25">
      <c r="F285" s="84"/>
      <c r="G285" s="84"/>
      <c r="H285" s="84"/>
      <c r="I285" s="84"/>
      <c r="J285" s="84"/>
      <c r="W285" s="170"/>
      <c r="X285" s="170"/>
      <c r="Y285" s="81"/>
      <c r="Z285" s="81"/>
      <c r="AA285" s="81"/>
      <c r="AB285" s="81"/>
      <c r="AC285" s="81"/>
      <c r="AD285" s="81"/>
      <c r="AE285" s="81"/>
    </row>
    <row r="286" spans="6:31" x14ac:dyDescent="0.25">
      <c r="F286" s="84"/>
      <c r="G286" s="84"/>
      <c r="H286" s="84"/>
      <c r="I286" s="84"/>
      <c r="J286" s="84"/>
      <c r="W286" s="170"/>
      <c r="X286" s="170"/>
      <c r="Y286" s="81"/>
      <c r="Z286" s="81"/>
      <c r="AA286" s="81"/>
      <c r="AB286" s="81"/>
      <c r="AC286" s="81"/>
      <c r="AD286" s="81"/>
      <c r="AE286" s="81"/>
    </row>
    <row r="287" spans="6:31" x14ac:dyDescent="0.25">
      <c r="F287" s="84"/>
      <c r="G287" s="84"/>
      <c r="H287" s="84"/>
      <c r="I287" s="84"/>
      <c r="J287" s="84"/>
      <c r="W287" s="170"/>
      <c r="X287" s="170"/>
      <c r="Y287" s="81"/>
      <c r="Z287" s="81"/>
      <c r="AA287" s="81"/>
      <c r="AB287" s="81"/>
      <c r="AC287" s="81"/>
      <c r="AD287" s="81"/>
      <c r="AE287" s="81"/>
    </row>
    <row r="288" spans="6:31" x14ac:dyDescent="0.25">
      <c r="F288" s="84"/>
      <c r="G288" s="84"/>
      <c r="H288" s="84"/>
      <c r="I288" s="84"/>
      <c r="J288" s="84"/>
      <c r="W288" s="170"/>
      <c r="X288" s="170"/>
      <c r="Y288" s="81"/>
      <c r="Z288" s="81"/>
      <c r="AA288" s="81"/>
      <c r="AB288" s="81"/>
      <c r="AC288" s="81"/>
      <c r="AD288" s="81"/>
      <c r="AE288" s="81"/>
    </row>
    <row r="289" spans="6:31" x14ac:dyDescent="0.25">
      <c r="F289" s="84"/>
      <c r="G289" s="84"/>
      <c r="H289" s="84"/>
      <c r="I289" s="84"/>
      <c r="J289" s="84"/>
      <c r="W289" s="170"/>
      <c r="X289" s="170"/>
      <c r="Y289" s="81"/>
      <c r="Z289" s="81"/>
      <c r="AA289" s="81"/>
      <c r="AB289" s="81"/>
      <c r="AC289" s="81"/>
      <c r="AD289" s="81"/>
      <c r="AE289" s="81"/>
    </row>
    <row r="290" spans="6:31" x14ac:dyDescent="0.25">
      <c r="F290" s="84"/>
      <c r="G290" s="84"/>
      <c r="H290" s="84"/>
      <c r="I290" s="84"/>
      <c r="J290" s="84"/>
      <c r="W290" s="170"/>
      <c r="X290" s="170"/>
      <c r="Y290" s="81"/>
      <c r="Z290" s="81"/>
      <c r="AA290" s="81"/>
      <c r="AB290" s="81"/>
      <c r="AC290" s="81"/>
      <c r="AD290" s="81"/>
      <c r="AE290" s="81"/>
    </row>
    <row r="291" spans="6:31" x14ac:dyDescent="0.25">
      <c r="F291" s="84"/>
      <c r="G291" s="84"/>
      <c r="H291" s="84"/>
      <c r="I291" s="84"/>
      <c r="J291" s="84"/>
      <c r="W291" s="170"/>
      <c r="X291" s="170"/>
      <c r="Y291" s="81"/>
      <c r="Z291" s="81"/>
      <c r="AA291" s="81"/>
      <c r="AB291" s="81"/>
      <c r="AC291" s="81"/>
      <c r="AD291" s="81"/>
      <c r="AE291" s="81"/>
    </row>
    <row r="292" spans="6:31" x14ac:dyDescent="0.25">
      <c r="F292" s="84"/>
      <c r="G292" s="84"/>
      <c r="H292" s="84"/>
      <c r="I292" s="84"/>
      <c r="J292" s="84"/>
      <c r="W292" s="170"/>
      <c r="X292" s="170"/>
      <c r="Y292" s="81"/>
      <c r="Z292" s="81"/>
      <c r="AA292" s="81"/>
      <c r="AB292" s="81"/>
      <c r="AC292" s="81"/>
      <c r="AD292" s="81"/>
      <c r="AE292" s="81"/>
    </row>
    <row r="293" spans="6:31" x14ac:dyDescent="0.25">
      <c r="F293" s="84"/>
      <c r="G293" s="84"/>
      <c r="H293" s="84"/>
      <c r="I293" s="84"/>
      <c r="J293" s="84"/>
      <c r="W293" s="170"/>
      <c r="X293" s="170"/>
      <c r="Y293" s="81"/>
      <c r="Z293" s="81"/>
      <c r="AA293" s="81"/>
      <c r="AB293" s="81"/>
      <c r="AC293" s="81"/>
      <c r="AD293" s="81"/>
      <c r="AE293" s="81"/>
    </row>
    <row r="294" spans="6:31" x14ac:dyDescent="0.25">
      <c r="F294" s="84"/>
      <c r="G294" s="84"/>
      <c r="H294" s="84"/>
      <c r="I294" s="84"/>
      <c r="J294" s="84"/>
      <c r="W294" s="170"/>
      <c r="X294" s="170"/>
      <c r="Y294" s="81"/>
      <c r="Z294" s="81"/>
      <c r="AA294" s="81"/>
      <c r="AB294" s="81"/>
      <c r="AC294" s="81"/>
      <c r="AD294" s="81"/>
      <c r="AE294" s="81"/>
    </row>
    <row r="295" spans="6:31" x14ac:dyDescent="0.25">
      <c r="F295" s="84"/>
      <c r="G295" s="84"/>
      <c r="H295" s="84"/>
      <c r="I295" s="84"/>
      <c r="J295" s="84"/>
      <c r="W295" s="170"/>
      <c r="X295" s="170"/>
      <c r="Y295" s="81"/>
      <c r="Z295" s="81"/>
      <c r="AA295" s="81"/>
      <c r="AB295" s="81"/>
      <c r="AC295" s="81"/>
      <c r="AD295" s="81"/>
      <c r="AE295" s="81"/>
    </row>
    <row r="296" spans="6:31" x14ac:dyDescent="0.25">
      <c r="F296" s="84"/>
      <c r="G296" s="84"/>
      <c r="H296" s="84"/>
      <c r="I296" s="84"/>
      <c r="J296" s="84"/>
      <c r="W296" s="170"/>
      <c r="X296" s="170"/>
      <c r="Y296" s="81"/>
      <c r="Z296" s="81"/>
      <c r="AA296" s="81"/>
      <c r="AB296" s="81"/>
      <c r="AC296" s="81"/>
      <c r="AD296" s="81"/>
      <c r="AE296" s="81"/>
    </row>
    <row r="297" spans="6:31" x14ac:dyDescent="0.25">
      <c r="F297" s="84"/>
      <c r="G297" s="84"/>
      <c r="H297" s="84"/>
      <c r="I297" s="84"/>
      <c r="J297" s="84"/>
      <c r="W297" s="170"/>
      <c r="X297" s="170"/>
      <c r="Y297" s="81"/>
      <c r="Z297" s="81"/>
      <c r="AA297" s="81"/>
      <c r="AB297" s="81"/>
      <c r="AC297" s="81"/>
      <c r="AD297" s="81"/>
      <c r="AE297" s="81"/>
    </row>
    <row r="298" spans="6:31" x14ac:dyDescent="0.25">
      <c r="F298" s="84"/>
      <c r="G298" s="84"/>
      <c r="H298" s="84"/>
      <c r="I298" s="84"/>
      <c r="J298" s="84"/>
      <c r="W298" s="170"/>
      <c r="X298" s="170"/>
      <c r="Y298" s="81"/>
      <c r="Z298" s="81"/>
      <c r="AA298" s="81"/>
      <c r="AB298" s="81"/>
      <c r="AC298" s="81"/>
      <c r="AD298" s="81"/>
      <c r="AE298" s="81"/>
    </row>
    <row r="299" spans="6:31" x14ac:dyDescent="0.25">
      <c r="F299" s="84"/>
      <c r="G299" s="84"/>
      <c r="H299" s="84"/>
      <c r="I299" s="84"/>
      <c r="J299" s="84"/>
      <c r="W299" s="170"/>
      <c r="X299" s="170"/>
      <c r="Y299" s="81"/>
      <c r="Z299" s="81"/>
      <c r="AA299" s="81"/>
      <c r="AB299" s="81"/>
      <c r="AC299" s="81"/>
      <c r="AD299" s="81"/>
      <c r="AE299" s="81"/>
    </row>
    <row r="300" spans="6:31" x14ac:dyDescent="0.25">
      <c r="F300" s="84"/>
      <c r="G300" s="84"/>
      <c r="H300" s="84"/>
      <c r="I300" s="84"/>
      <c r="J300" s="84"/>
      <c r="W300" s="170"/>
      <c r="X300" s="170"/>
      <c r="Y300" s="81"/>
      <c r="Z300" s="81"/>
      <c r="AA300" s="81"/>
      <c r="AB300" s="81"/>
      <c r="AC300" s="81"/>
      <c r="AD300" s="81"/>
      <c r="AE300" s="81"/>
    </row>
    <row r="301" spans="6:31" x14ac:dyDescent="0.25">
      <c r="F301" s="84"/>
      <c r="G301" s="84"/>
      <c r="H301" s="84"/>
      <c r="I301" s="84"/>
      <c r="J301" s="84"/>
      <c r="W301" s="170"/>
      <c r="X301" s="170"/>
      <c r="Y301" s="81"/>
      <c r="Z301" s="81"/>
      <c r="AA301" s="81"/>
      <c r="AB301" s="81"/>
      <c r="AC301" s="81"/>
      <c r="AD301" s="81"/>
      <c r="AE301" s="81"/>
    </row>
    <row r="302" spans="6:31" x14ac:dyDescent="0.25">
      <c r="F302" s="84"/>
      <c r="G302" s="84"/>
      <c r="H302" s="84"/>
      <c r="I302" s="84"/>
      <c r="J302" s="84"/>
      <c r="W302" s="170"/>
      <c r="X302" s="170"/>
      <c r="Y302" s="81"/>
      <c r="Z302" s="81"/>
      <c r="AA302" s="81"/>
      <c r="AB302" s="81"/>
      <c r="AC302" s="81"/>
      <c r="AD302" s="81"/>
      <c r="AE302" s="81"/>
    </row>
    <row r="303" spans="6:31" x14ac:dyDescent="0.25">
      <c r="F303" s="84"/>
      <c r="G303" s="84"/>
      <c r="H303" s="84"/>
      <c r="I303" s="84"/>
      <c r="J303" s="84"/>
      <c r="W303" s="170"/>
      <c r="X303" s="170"/>
      <c r="Y303" s="81"/>
      <c r="Z303" s="81"/>
      <c r="AA303" s="81"/>
      <c r="AB303" s="81"/>
      <c r="AC303" s="81"/>
      <c r="AD303" s="81"/>
      <c r="AE303" s="81"/>
    </row>
    <row r="304" spans="6:31" x14ac:dyDescent="0.25">
      <c r="F304" s="84"/>
      <c r="G304" s="84"/>
      <c r="H304" s="84"/>
      <c r="I304" s="84"/>
      <c r="J304" s="84"/>
      <c r="W304" s="170"/>
      <c r="X304" s="170"/>
      <c r="Y304" s="81"/>
      <c r="Z304" s="81"/>
      <c r="AA304" s="81"/>
      <c r="AB304" s="81"/>
      <c r="AC304" s="81"/>
      <c r="AD304" s="81"/>
      <c r="AE304" s="81"/>
    </row>
    <row r="305" spans="6:31" x14ac:dyDescent="0.25">
      <c r="F305" s="84"/>
      <c r="G305" s="84"/>
      <c r="H305" s="84"/>
      <c r="I305" s="84"/>
      <c r="J305" s="84"/>
      <c r="W305" s="170"/>
      <c r="X305" s="170"/>
      <c r="Y305" s="81"/>
      <c r="Z305" s="81"/>
      <c r="AA305" s="81"/>
      <c r="AB305" s="81"/>
      <c r="AC305" s="81"/>
      <c r="AD305" s="81"/>
      <c r="AE305" s="81"/>
    </row>
    <row r="306" spans="6:31" x14ac:dyDescent="0.25">
      <c r="F306" s="84"/>
      <c r="G306" s="84"/>
      <c r="H306" s="84"/>
      <c r="I306" s="84"/>
      <c r="J306" s="84"/>
      <c r="W306" s="170"/>
      <c r="X306" s="170"/>
      <c r="Y306" s="81"/>
      <c r="Z306" s="81"/>
      <c r="AA306" s="81"/>
      <c r="AB306" s="81"/>
      <c r="AC306" s="81"/>
      <c r="AD306" s="81"/>
      <c r="AE306" s="81"/>
    </row>
    <row r="307" spans="6:31" x14ac:dyDescent="0.25">
      <c r="F307" s="84"/>
      <c r="G307" s="84"/>
      <c r="H307" s="84"/>
      <c r="I307" s="84"/>
      <c r="J307" s="84"/>
      <c r="W307" s="170"/>
      <c r="X307" s="170"/>
      <c r="Y307" s="81"/>
      <c r="Z307" s="81"/>
      <c r="AA307" s="81"/>
      <c r="AB307" s="81"/>
      <c r="AC307" s="81"/>
      <c r="AD307" s="81"/>
      <c r="AE307" s="81"/>
    </row>
    <row r="308" spans="6:31" x14ac:dyDescent="0.25">
      <c r="F308" s="84"/>
      <c r="G308" s="84"/>
      <c r="H308" s="84"/>
      <c r="I308" s="84"/>
      <c r="J308" s="84"/>
      <c r="W308" s="170"/>
      <c r="X308" s="170"/>
      <c r="Y308" s="81"/>
      <c r="Z308" s="81"/>
      <c r="AA308" s="81"/>
      <c r="AB308" s="81"/>
      <c r="AC308" s="81"/>
      <c r="AD308" s="81"/>
      <c r="AE308" s="81"/>
    </row>
    <row r="309" spans="6:31" x14ac:dyDescent="0.25">
      <c r="F309" s="84"/>
      <c r="G309" s="84"/>
      <c r="H309" s="84"/>
      <c r="I309" s="84"/>
      <c r="J309" s="84"/>
      <c r="W309" s="170"/>
      <c r="X309" s="170"/>
      <c r="Y309" s="81"/>
      <c r="Z309" s="81"/>
      <c r="AA309" s="81"/>
      <c r="AB309" s="81"/>
      <c r="AC309" s="81"/>
      <c r="AD309" s="81"/>
      <c r="AE309" s="81"/>
    </row>
    <row r="310" spans="6:31" x14ac:dyDescent="0.25">
      <c r="F310" s="84"/>
      <c r="G310" s="84"/>
      <c r="H310" s="84"/>
      <c r="I310" s="84"/>
      <c r="J310" s="84"/>
      <c r="W310" s="170"/>
      <c r="X310" s="170"/>
      <c r="Y310" s="81"/>
      <c r="Z310" s="81"/>
      <c r="AA310" s="81"/>
      <c r="AB310" s="81"/>
      <c r="AC310" s="81"/>
      <c r="AD310" s="81"/>
      <c r="AE310" s="81"/>
    </row>
    <row r="311" spans="6:31" x14ac:dyDescent="0.25">
      <c r="F311" s="84"/>
      <c r="G311" s="84"/>
      <c r="H311" s="84"/>
      <c r="I311" s="84"/>
      <c r="J311" s="84"/>
      <c r="W311" s="170"/>
      <c r="X311" s="170"/>
      <c r="Y311" s="81"/>
      <c r="Z311" s="81"/>
      <c r="AA311" s="81"/>
      <c r="AB311" s="81"/>
      <c r="AC311" s="81"/>
      <c r="AD311" s="81"/>
      <c r="AE311" s="81"/>
    </row>
    <row r="312" spans="6:31" x14ac:dyDescent="0.25">
      <c r="F312" s="84"/>
      <c r="G312" s="84"/>
      <c r="H312" s="84"/>
      <c r="I312" s="84"/>
      <c r="J312" s="84"/>
      <c r="W312" s="170"/>
      <c r="X312" s="170"/>
      <c r="Y312" s="81"/>
      <c r="Z312" s="81"/>
      <c r="AA312" s="81"/>
      <c r="AB312" s="81"/>
      <c r="AC312" s="81"/>
      <c r="AD312" s="81"/>
      <c r="AE312" s="81"/>
    </row>
    <row r="313" spans="6:31" x14ac:dyDescent="0.25">
      <c r="F313" s="84"/>
      <c r="G313" s="84"/>
      <c r="H313" s="84"/>
      <c r="I313" s="84"/>
      <c r="J313" s="84"/>
      <c r="W313" s="170"/>
      <c r="X313" s="170"/>
      <c r="Y313" s="81"/>
      <c r="Z313" s="81"/>
      <c r="AA313" s="81"/>
      <c r="AB313" s="81"/>
      <c r="AC313" s="81"/>
      <c r="AD313" s="81"/>
      <c r="AE313" s="81"/>
    </row>
    <row r="314" spans="6:31" x14ac:dyDescent="0.25">
      <c r="F314" s="84"/>
      <c r="G314" s="84"/>
      <c r="H314" s="84"/>
      <c r="I314" s="84"/>
      <c r="J314" s="84"/>
      <c r="W314" s="170"/>
      <c r="X314" s="170"/>
      <c r="Y314" s="81"/>
      <c r="Z314" s="81"/>
      <c r="AA314" s="81"/>
      <c r="AB314" s="81"/>
      <c r="AC314" s="81"/>
      <c r="AD314" s="81"/>
      <c r="AE314" s="81"/>
    </row>
    <row r="315" spans="6:31" x14ac:dyDescent="0.25">
      <c r="F315" s="84"/>
      <c r="G315" s="84"/>
      <c r="H315" s="84"/>
      <c r="I315" s="84"/>
      <c r="J315" s="84"/>
      <c r="W315" s="170"/>
      <c r="X315" s="170"/>
      <c r="Y315" s="81"/>
      <c r="Z315" s="81"/>
      <c r="AA315" s="81"/>
      <c r="AB315" s="81"/>
      <c r="AC315" s="81"/>
      <c r="AD315" s="81"/>
      <c r="AE315" s="81"/>
    </row>
    <row r="316" spans="6:31" x14ac:dyDescent="0.25">
      <c r="F316" s="84"/>
      <c r="G316" s="84"/>
      <c r="H316" s="84"/>
      <c r="I316" s="84"/>
      <c r="J316" s="84"/>
      <c r="W316" s="170"/>
      <c r="X316" s="170"/>
      <c r="Y316" s="81"/>
      <c r="Z316" s="81"/>
      <c r="AA316" s="81"/>
      <c r="AB316" s="81"/>
      <c r="AC316" s="81"/>
      <c r="AD316" s="81"/>
      <c r="AE316" s="81"/>
    </row>
    <row r="317" spans="6:31" x14ac:dyDescent="0.25">
      <c r="F317" s="84"/>
      <c r="G317" s="84"/>
      <c r="H317" s="84"/>
      <c r="I317" s="84"/>
      <c r="J317" s="84"/>
      <c r="W317" s="170"/>
      <c r="X317" s="170"/>
      <c r="Y317" s="81"/>
      <c r="Z317" s="81"/>
      <c r="AA317" s="81"/>
      <c r="AB317" s="81"/>
      <c r="AC317" s="81"/>
      <c r="AD317" s="81"/>
      <c r="AE317" s="81"/>
    </row>
    <row r="318" spans="6:31" x14ac:dyDescent="0.25">
      <c r="F318" s="84"/>
      <c r="G318" s="84"/>
      <c r="H318" s="84"/>
      <c r="I318" s="84"/>
      <c r="J318" s="84"/>
      <c r="W318" s="170"/>
      <c r="X318" s="170"/>
      <c r="Y318" s="81"/>
      <c r="Z318" s="81"/>
      <c r="AA318" s="81"/>
      <c r="AB318" s="81"/>
      <c r="AC318" s="81"/>
      <c r="AD318" s="81"/>
      <c r="AE318" s="81"/>
    </row>
    <row r="319" spans="6:31" x14ac:dyDescent="0.25">
      <c r="F319" s="84"/>
      <c r="G319" s="84"/>
      <c r="H319" s="84"/>
      <c r="I319" s="84"/>
      <c r="J319" s="84"/>
      <c r="W319" s="170"/>
      <c r="X319" s="170"/>
      <c r="Y319" s="81"/>
      <c r="Z319" s="81"/>
      <c r="AA319" s="81"/>
      <c r="AB319" s="81"/>
      <c r="AC319" s="81"/>
      <c r="AD319" s="81"/>
      <c r="AE319" s="81"/>
    </row>
    <row r="320" spans="6:31" x14ac:dyDescent="0.25">
      <c r="F320" s="84"/>
      <c r="G320" s="84"/>
      <c r="H320" s="84"/>
      <c r="I320" s="84"/>
      <c r="J320" s="84"/>
      <c r="W320" s="170"/>
      <c r="X320" s="170"/>
      <c r="Y320" s="81"/>
      <c r="Z320" s="81"/>
      <c r="AA320" s="81"/>
      <c r="AB320" s="81"/>
      <c r="AC320" s="81"/>
      <c r="AD320" s="81"/>
      <c r="AE320" s="81"/>
    </row>
    <row r="321" spans="6:31" x14ac:dyDescent="0.25">
      <c r="F321" s="84"/>
      <c r="G321" s="84"/>
      <c r="H321" s="84"/>
      <c r="I321" s="84"/>
      <c r="J321" s="84"/>
      <c r="W321" s="170"/>
      <c r="X321" s="170"/>
      <c r="Y321" s="81"/>
      <c r="Z321" s="81"/>
      <c r="AA321" s="81"/>
      <c r="AB321" s="81"/>
      <c r="AC321" s="81"/>
      <c r="AD321" s="81"/>
      <c r="AE321" s="81"/>
    </row>
    <row r="322" spans="6:31" x14ac:dyDescent="0.25">
      <c r="F322" s="84"/>
      <c r="G322" s="84"/>
      <c r="H322" s="84"/>
      <c r="I322" s="84"/>
      <c r="J322" s="84"/>
      <c r="W322" s="170"/>
      <c r="X322" s="170"/>
      <c r="Y322" s="81"/>
      <c r="Z322" s="81"/>
      <c r="AA322" s="81"/>
      <c r="AB322" s="81"/>
      <c r="AC322" s="81"/>
      <c r="AD322" s="81"/>
      <c r="AE322" s="81"/>
    </row>
    <row r="323" spans="6:31" x14ac:dyDescent="0.25">
      <c r="F323" s="84"/>
      <c r="G323" s="84"/>
      <c r="H323" s="84"/>
      <c r="I323" s="84"/>
      <c r="J323" s="84"/>
      <c r="W323" s="170"/>
      <c r="X323" s="170"/>
      <c r="Y323" s="81"/>
      <c r="Z323" s="81"/>
      <c r="AA323" s="81"/>
      <c r="AB323" s="81"/>
      <c r="AC323" s="81"/>
      <c r="AD323" s="81"/>
      <c r="AE323" s="81"/>
    </row>
    <row r="324" spans="6:31" x14ac:dyDescent="0.25">
      <c r="F324" s="84"/>
      <c r="G324" s="84"/>
      <c r="H324" s="84"/>
      <c r="I324" s="84"/>
      <c r="J324" s="84"/>
      <c r="W324" s="170"/>
      <c r="X324" s="170"/>
      <c r="Y324" s="81"/>
      <c r="Z324" s="81"/>
      <c r="AA324" s="81"/>
      <c r="AB324" s="81"/>
      <c r="AC324" s="81"/>
      <c r="AD324" s="81"/>
      <c r="AE324" s="81"/>
    </row>
    <row r="325" spans="6:31" x14ac:dyDescent="0.25">
      <c r="F325" s="84"/>
      <c r="G325" s="84"/>
      <c r="H325" s="84"/>
      <c r="I325" s="84"/>
      <c r="J325" s="84"/>
      <c r="W325" s="170"/>
      <c r="X325" s="170"/>
      <c r="Y325" s="81"/>
      <c r="Z325" s="81"/>
      <c r="AA325" s="81"/>
      <c r="AB325" s="81"/>
      <c r="AC325" s="81"/>
      <c r="AD325" s="81"/>
      <c r="AE325" s="81"/>
    </row>
    <row r="326" spans="6:31" x14ac:dyDescent="0.25">
      <c r="F326" s="84"/>
      <c r="G326" s="84"/>
      <c r="H326" s="84"/>
      <c r="I326" s="84"/>
      <c r="J326" s="84"/>
      <c r="W326" s="170"/>
      <c r="X326" s="170"/>
      <c r="Y326" s="81"/>
      <c r="Z326" s="81"/>
      <c r="AA326" s="81"/>
      <c r="AB326" s="81"/>
      <c r="AC326" s="81"/>
      <c r="AD326" s="81"/>
      <c r="AE326" s="81"/>
    </row>
    <row r="327" spans="6:31" x14ac:dyDescent="0.25">
      <c r="F327" s="84"/>
      <c r="G327" s="84"/>
      <c r="H327" s="84"/>
      <c r="I327" s="84"/>
      <c r="J327" s="84"/>
      <c r="W327" s="170"/>
      <c r="X327" s="170"/>
      <c r="Y327" s="81"/>
      <c r="Z327" s="81"/>
      <c r="AA327" s="81"/>
      <c r="AB327" s="81"/>
      <c r="AC327" s="81"/>
      <c r="AD327" s="81"/>
      <c r="AE327" s="81"/>
    </row>
    <row r="328" spans="6:31" x14ac:dyDescent="0.25">
      <c r="F328" s="84"/>
      <c r="G328" s="84"/>
      <c r="H328" s="84"/>
      <c r="I328" s="84"/>
      <c r="J328" s="84"/>
      <c r="W328" s="170"/>
      <c r="X328" s="170"/>
      <c r="Y328" s="81"/>
      <c r="Z328" s="81"/>
      <c r="AA328" s="81"/>
      <c r="AB328" s="81"/>
      <c r="AC328" s="81"/>
      <c r="AD328" s="81"/>
      <c r="AE328" s="81"/>
    </row>
    <row r="329" spans="6:31" x14ac:dyDescent="0.25">
      <c r="F329" s="84"/>
      <c r="G329" s="84"/>
      <c r="H329" s="84"/>
      <c r="I329" s="84"/>
      <c r="J329" s="84"/>
      <c r="W329" s="170"/>
      <c r="X329" s="170"/>
      <c r="Y329" s="81"/>
      <c r="Z329" s="81"/>
      <c r="AA329" s="81"/>
      <c r="AB329" s="81"/>
      <c r="AC329" s="81"/>
      <c r="AD329" s="81"/>
      <c r="AE329" s="81"/>
    </row>
    <row r="330" spans="6:31" x14ac:dyDescent="0.25">
      <c r="F330" s="84"/>
      <c r="G330" s="84"/>
      <c r="H330" s="84"/>
      <c r="I330" s="84"/>
      <c r="J330" s="84"/>
      <c r="W330" s="170"/>
      <c r="X330" s="170"/>
      <c r="Y330" s="81"/>
      <c r="Z330" s="81"/>
      <c r="AA330" s="81"/>
      <c r="AB330" s="81"/>
      <c r="AC330" s="81"/>
      <c r="AD330" s="81"/>
      <c r="AE330" s="81"/>
    </row>
    <row r="331" spans="6:31" x14ac:dyDescent="0.25">
      <c r="F331" s="84"/>
      <c r="G331" s="84"/>
      <c r="H331" s="84"/>
      <c r="I331" s="84"/>
      <c r="J331" s="84"/>
      <c r="W331" s="170"/>
      <c r="X331" s="170"/>
      <c r="Y331" s="81"/>
      <c r="Z331" s="81"/>
      <c r="AA331" s="81"/>
      <c r="AB331" s="81"/>
      <c r="AC331" s="81"/>
      <c r="AD331" s="81"/>
      <c r="AE331" s="81"/>
    </row>
    <row r="332" spans="6:31" x14ac:dyDescent="0.25">
      <c r="F332" s="84"/>
      <c r="G332" s="84"/>
      <c r="H332" s="84"/>
      <c r="I332" s="84"/>
      <c r="J332" s="84"/>
      <c r="W332" s="170"/>
      <c r="X332" s="170"/>
      <c r="Y332" s="81"/>
      <c r="Z332" s="81"/>
      <c r="AA332" s="81"/>
      <c r="AB332" s="81"/>
      <c r="AC332" s="81"/>
      <c r="AD332" s="81"/>
      <c r="AE332" s="81"/>
    </row>
    <row r="333" spans="6:31" x14ac:dyDescent="0.25">
      <c r="F333" s="84"/>
      <c r="G333" s="84"/>
      <c r="H333" s="84"/>
      <c r="I333" s="84"/>
      <c r="J333" s="84"/>
      <c r="W333" s="170"/>
      <c r="X333" s="170"/>
      <c r="Y333" s="81"/>
      <c r="Z333" s="81"/>
      <c r="AA333" s="81"/>
      <c r="AB333" s="81"/>
      <c r="AC333" s="81"/>
      <c r="AD333" s="81"/>
      <c r="AE333" s="81"/>
    </row>
    <row r="334" spans="6:31" x14ac:dyDescent="0.25">
      <c r="F334" s="84"/>
      <c r="G334" s="84"/>
      <c r="H334" s="84"/>
      <c r="I334" s="84"/>
      <c r="J334" s="84"/>
      <c r="W334" s="170"/>
      <c r="X334" s="170"/>
      <c r="Y334" s="81"/>
      <c r="Z334" s="81"/>
      <c r="AA334" s="81"/>
      <c r="AB334" s="81"/>
      <c r="AC334" s="81"/>
      <c r="AD334" s="81"/>
      <c r="AE334" s="81"/>
    </row>
    <row r="335" spans="6:31" x14ac:dyDescent="0.25">
      <c r="F335" s="84"/>
      <c r="G335" s="84"/>
      <c r="H335" s="84"/>
      <c r="I335" s="84"/>
      <c r="J335" s="84"/>
      <c r="W335" s="170"/>
      <c r="X335" s="170"/>
      <c r="Y335" s="81"/>
      <c r="Z335" s="81"/>
      <c r="AA335" s="81"/>
      <c r="AB335" s="81"/>
      <c r="AC335" s="81"/>
      <c r="AD335" s="81"/>
      <c r="AE335" s="81"/>
    </row>
    <row r="336" spans="6:31" x14ac:dyDescent="0.25">
      <c r="F336" s="84"/>
      <c r="G336" s="84"/>
      <c r="H336" s="84"/>
      <c r="I336" s="84"/>
      <c r="J336" s="84"/>
      <c r="W336" s="170"/>
      <c r="X336" s="170"/>
      <c r="Y336" s="81"/>
      <c r="Z336" s="81"/>
      <c r="AA336" s="81"/>
      <c r="AB336" s="81"/>
      <c r="AC336" s="81"/>
      <c r="AD336" s="81"/>
      <c r="AE336" s="81"/>
    </row>
    <row r="337" spans="6:31" x14ac:dyDescent="0.25">
      <c r="F337" s="84"/>
      <c r="G337" s="84"/>
      <c r="H337" s="84"/>
      <c r="I337" s="84"/>
      <c r="J337" s="84"/>
      <c r="W337" s="170"/>
      <c r="X337" s="170"/>
      <c r="Y337" s="81"/>
      <c r="Z337" s="81"/>
      <c r="AA337" s="81"/>
      <c r="AB337" s="81"/>
      <c r="AC337" s="81"/>
      <c r="AD337" s="81"/>
      <c r="AE337" s="81"/>
    </row>
    <row r="338" spans="6:31" x14ac:dyDescent="0.25">
      <c r="F338" s="84"/>
      <c r="G338" s="84"/>
      <c r="H338" s="84"/>
      <c r="I338" s="84"/>
      <c r="J338" s="84"/>
      <c r="W338" s="170"/>
      <c r="X338" s="170"/>
      <c r="Y338" s="81"/>
      <c r="Z338" s="81"/>
      <c r="AA338" s="81"/>
      <c r="AB338" s="81"/>
      <c r="AC338" s="81"/>
      <c r="AD338" s="81"/>
      <c r="AE338" s="81"/>
    </row>
    <row r="339" spans="6:31" x14ac:dyDescent="0.25">
      <c r="F339" s="84"/>
      <c r="G339" s="84"/>
      <c r="H339" s="84"/>
      <c r="I339" s="84"/>
      <c r="J339" s="84"/>
      <c r="W339" s="170"/>
      <c r="X339" s="170"/>
      <c r="Y339" s="81"/>
      <c r="Z339" s="81"/>
      <c r="AA339" s="81"/>
      <c r="AB339" s="81"/>
      <c r="AC339" s="81"/>
      <c r="AD339" s="81"/>
      <c r="AE339" s="81"/>
    </row>
    <row r="340" spans="6:31" x14ac:dyDescent="0.25">
      <c r="F340" s="84"/>
      <c r="G340" s="84"/>
      <c r="H340" s="84"/>
      <c r="I340" s="84"/>
      <c r="J340" s="84"/>
      <c r="W340" s="170"/>
      <c r="X340" s="170"/>
      <c r="Y340" s="81"/>
      <c r="Z340" s="81"/>
      <c r="AA340" s="81"/>
      <c r="AB340" s="81"/>
      <c r="AC340" s="81"/>
      <c r="AD340" s="81"/>
      <c r="AE340" s="81"/>
    </row>
    <row r="341" spans="6:31" x14ac:dyDescent="0.25">
      <c r="F341" s="84"/>
      <c r="G341" s="84"/>
      <c r="H341" s="84"/>
      <c r="I341" s="84"/>
      <c r="J341" s="84"/>
      <c r="W341" s="170"/>
      <c r="X341" s="170"/>
      <c r="Y341" s="81"/>
      <c r="Z341" s="81"/>
      <c r="AA341" s="81"/>
      <c r="AB341" s="81"/>
      <c r="AC341" s="81"/>
      <c r="AD341" s="81"/>
      <c r="AE341" s="81"/>
    </row>
    <row r="342" spans="6:31" x14ac:dyDescent="0.25">
      <c r="F342" s="84"/>
      <c r="G342" s="84"/>
      <c r="H342" s="84"/>
      <c r="I342" s="84"/>
      <c r="J342" s="84"/>
      <c r="W342" s="170"/>
      <c r="X342" s="170"/>
      <c r="Y342" s="81"/>
      <c r="Z342" s="81"/>
      <c r="AA342" s="81"/>
      <c r="AB342" s="81"/>
      <c r="AC342" s="81"/>
      <c r="AD342" s="81"/>
      <c r="AE342" s="81"/>
    </row>
    <row r="343" spans="6:31" x14ac:dyDescent="0.25">
      <c r="F343" s="84"/>
      <c r="G343" s="84"/>
      <c r="H343" s="84"/>
      <c r="I343" s="84"/>
      <c r="J343" s="84"/>
      <c r="W343" s="170"/>
      <c r="X343" s="170"/>
      <c r="Y343" s="81"/>
      <c r="Z343" s="81"/>
      <c r="AA343" s="81"/>
      <c r="AB343" s="81"/>
      <c r="AC343" s="81"/>
      <c r="AD343" s="81"/>
      <c r="AE343" s="81"/>
    </row>
    <row r="344" spans="6:31" x14ac:dyDescent="0.25">
      <c r="F344" s="84"/>
      <c r="G344" s="84"/>
      <c r="H344" s="84"/>
      <c r="I344" s="84"/>
      <c r="J344" s="84"/>
      <c r="W344" s="170"/>
      <c r="X344" s="170"/>
      <c r="Y344" s="81"/>
      <c r="Z344" s="81"/>
      <c r="AA344" s="81"/>
      <c r="AB344" s="81"/>
      <c r="AC344" s="81"/>
      <c r="AD344" s="81"/>
      <c r="AE344" s="81"/>
    </row>
    <row r="345" spans="6:31" x14ac:dyDescent="0.25">
      <c r="F345" s="84"/>
      <c r="G345" s="84"/>
      <c r="H345" s="84"/>
      <c r="I345" s="84"/>
      <c r="J345" s="84"/>
      <c r="W345" s="170"/>
      <c r="X345" s="170"/>
      <c r="Y345" s="81"/>
      <c r="Z345" s="81"/>
      <c r="AA345" s="81"/>
      <c r="AB345" s="81"/>
      <c r="AC345" s="81"/>
      <c r="AD345" s="81"/>
      <c r="AE345" s="81"/>
    </row>
    <row r="346" spans="6:31" x14ac:dyDescent="0.25">
      <c r="F346" s="84"/>
      <c r="G346" s="84"/>
      <c r="H346" s="84"/>
      <c r="I346" s="84"/>
      <c r="J346" s="84"/>
      <c r="W346" s="170"/>
      <c r="X346" s="170"/>
      <c r="Y346" s="81"/>
      <c r="Z346" s="81"/>
      <c r="AA346" s="81"/>
      <c r="AB346" s="81"/>
      <c r="AC346" s="81"/>
      <c r="AD346" s="81"/>
      <c r="AE346" s="81"/>
    </row>
    <row r="347" spans="6:31" x14ac:dyDescent="0.25">
      <c r="F347" s="84"/>
      <c r="G347" s="84"/>
      <c r="H347" s="84"/>
      <c r="I347" s="84"/>
      <c r="J347" s="84"/>
      <c r="W347" s="170"/>
      <c r="X347" s="170"/>
      <c r="Y347" s="81"/>
      <c r="Z347" s="81"/>
      <c r="AA347" s="81"/>
      <c r="AB347" s="81"/>
      <c r="AC347" s="81"/>
      <c r="AD347" s="81"/>
      <c r="AE347" s="81"/>
    </row>
    <row r="348" spans="6:31" x14ac:dyDescent="0.25">
      <c r="F348" s="84"/>
      <c r="G348" s="84"/>
      <c r="H348" s="84"/>
      <c r="I348" s="84"/>
      <c r="J348" s="84"/>
      <c r="W348" s="170"/>
      <c r="X348" s="170"/>
      <c r="Y348" s="81"/>
      <c r="Z348" s="81"/>
      <c r="AA348" s="81"/>
      <c r="AB348" s="81"/>
      <c r="AC348" s="81"/>
      <c r="AD348" s="81"/>
      <c r="AE348" s="81"/>
    </row>
    <row r="349" spans="6:31" x14ac:dyDescent="0.25">
      <c r="F349" s="84"/>
      <c r="G349" s="84"/>
      <c r="H349" s="84"/>
      <c r="I349" s="84"/>
      <c r="J349" s="84"/>
      <c r="W349" s="170"/>
      <c r="X349" s="170"/>
      <c r="Y349" s="81"/>
      <c r="Z349" s="81"/>
      <c r="AA349" s="81"/>
      <c r="AB349" s="81"/>
      <c r="AC349" s="81"/>
      <c r="AD349" s="81"/>
      <c r="AE349" s="81"/>
    </row>
    <row r="350" spans="6:31" x14ac:dyDescent="0.25">
      <c r="F350" s="84"/>
      <c r="G350" s="84"/>
      <c r="H350" s="84"/>
      <c r="I350" s="84"/>
      <c r="J350" s="84"/>
      <c r="W350" s="170"/>
      <c r="X350" s="170"/>
      <c r="Y350" s="81"/>
      <c r="Z350" s="81"/>
      <c r="AA350" s="81"/>
      <c r="AB350" s="81"/>
      <c r="AC350" s="81"/>
      <c r="AD350" s="81"/>
      <c r="AE350" s="81"/>
    </row>
    <row r="351" spans="6:31" x14ac:dyDescent="0.25">
      <c r="F351" s="84"/>
      <c r="G351" s="84"/>
      <c r="H351" s="84"/>
      <c r="I351" s="84"/>
      <c r="J351" s="84"/>
      <c r="W351" s="170"/>
      <c r="X351" s="170"/>
      <c r="Y351" s="81"/>
      <c r="Z351" s="81"/>
      <c r="AA351" s="81"/>
      <c r="AB351" s="81"/>
      <c r="AC351" s="81"/>
      <c r="AD351" s="81"/>
      <c r="AE351" s="81"/>
    </row>
    <row r="352" spans="6:31" x14ac:dyDescent="0.25">
      <c r="F352" s="84"/>
      <c r="G352" s="84"/>
      <c r="H352" s="84"/>
      <c r="I352" s="84"/>
      <c r="J352" s="84"/>
      <c r="W352" s="170"/>
      <c r="X352" s="170"/>
      <c r="Y352" s="81"/>
      <c r="Z352" s="81"/>
      <c r="AA352" s="81"/>
      <c r="AB352" s="81"/>
      <c r="AC352" s="81"/>
      <c r="AD352" s="81"/>
      <c r="AE352" s="81"/>
    </row>
    <row r="353" spans="6:31" x14ac:dyDescent="0.25">
      <c r="F353" s="84"/>
      <c r="G353" s="84"/>
      <c r="H353" s="84"/>
      <c r="I353" s="84"/>
      <c r="J353" s="84"/>
      <c r="W353" s="170"/>
      <c r="X353" s="170"/>
      <c r="Y353" s="81"/>
      <c r="Z353" s="81"/>
      <c r="AA353" s="81"/>
      <c r="AB353" s="81"/>
      <c r="AC353" s="81"/>
      <c r="AD353" s="81"/>
      <c r="AE353" s="81"/>
    </row>
    <row r="354" spans="6:31" x14ac:dyDescent="0.25">
      <c r="F354" s="84"/>
      <c r="G354" s="84"/>
      <c r="H354" s="84"/>
      <c r="I354" s="84"/>
      <c r="J354" s="84"/>
      <c r="W354" s="170"/>
      <c r="X354" s="170"/>
      <c r="Y354" s="81"/>
      <c r="Z354" s="81"/>
      <c r="AA354" s="81"/>
      <c r="AB354" s="81"/>
      <c r="AC354" s="81"/>
      <c r="AD354" s="81"/>
      <c r="AE354" s="81"/>
    </row>
    <row r="355" spans="6:31" x14ac:dyDescent="0.25">
      <c r="F355" s="84"/>
      <c r="G355" s="84"/>
      <c r="H355" s="84"/>
      <c r="I355" s="84"/>
      <c r="J355" s="84"/>
      <c r="W355" s="170"/>
      <c r="X355" s="170"/>
      <c r="Y355" s="81"/>
      <c r="Z355" s="81"/>
      <c r="AA355" s="81"/>
      <c r="AB355" s="81"/>
      <c r="AC355" s="81"/>
      <c r="AD355" s="81"/>
      <c r="AE355" s="81"/>
    </row>
    <row r="356" spans="6:31" x14ac:dyDescent="0.25">
      <c r="F356" s="84"/>
      <c r="G356" s="84"/>
      <c r="H356" s="84"/>
      <c r="I356" s="84"/>
      <c r="J356" s="84"/>
      <c r="W356" s="170"/>
      <c r="X356" s="170"/>
      <c r="Y356" s="81"/>
      <c r="Z356" s="81"/>
      <c r="AA356" s="81"/>
      <c r="AB356" s="81"/>
      <c r="AC356" s="81"/>
      <c r="AD356" s="81"/>
      <c r="AE356" s="81"/>
    </row>
    <row r="357" spans="6:31" x14ac:dyDescent="0.25">
      <c r="F357" s="84"/>
      <c r="G357" s="84"/>
      <c r="H357" s="84"/>
      <c r="I357" s="84"/>
      <c r="J357" s="84"/>
      <c r="W357" s="170"/>
      <c r="X357" s="170"/>
      <c r="Y357" s="81"/>
      <c r="Z357" s="81"/>
      <c r="AA357" s="81"/>
      <c r="AB357" s="81"/>
      <c r="AC357" s="81"/>
      <c r="AD357" s="81"/>
      <c r="AE357" s="81"/>
    </row>
    <row r="358" spans="6:31" x14ac:dyDescent="0.25">
      <c r="F358" s="84"/>
      <c r="G358" s="84"/>
      <c r="H358" s="84"/>
      <c r="I358" s="84"/>
      <c r="J358" s="84"/>
      <c r="W358" s="170"/>
      <c r="X358" s="170"/>
      <c r="Y358" s="81"/>
      <c r="Z358" s="81"/>
      <c r="AA358" s="81"/>
      <c r="AB358" s="81"/>
      <c r="AC358" s="81"/>
      <c r="AD358" s="81"/>
      <c r="AE358" s="81"/>
    </row>
    <row r="359" spans="6:31" x14ac:dyDescent="0.25">
      <c r="F359" s="84"/>
      <c r="G359" s="84"/>
      <c r="H359" s="84"/>
      <c r="I359" s="84"/>
      <c r="J359" s="84"/>
      <c r="W359" s="170"/>
      <c r="X359" s="170"/>
      <c r="Y359" s="81"/>
      <c r="Z359" s="81"/>
      <c r="AA359" s="81"/>
      <c r="AB359" s="81"/>
      <c r="AC359" s="81"/>
      <c r="AD359" s="81"/>
      <c r="AE359" s="81"/>
    </row>
    <row r="360" spans="6:31" x14ac:dyDescent="0.25">
      <c r="F360" s="84"/>
      <c r="G360" s="84"/>
      <c r="H360" s="84"/>
      <c r="I360" s="84"/>
      <c r="J360" s="84"/>
      <c r="W360" s="170"/>
      <c r="X360" s="170"/>
      <c r="Y360" s="81"/>
      <c r="Z360" s="81"/>
      <c r="AA360" s="81"/>
      <c r="AB360" s="81"/>
      <c r="AC360" s="81"/>
      <c r="AD360" s="81"/>
      <c r="AE360" s="81"/>
    </row>
    <row r="361" spans="6:31" x14ac:dyDescent="0.25">
      <c r="F361" s="84"/>
      <c r="G361" s="84"/>
      <c r="H361" s="84"/>
      <c r="I361" s="84"/>
      <c r="J361" s="84"/>
      <c r="W361" s="170"/>
      <c r="X361" s="170"/>
      <c r="Y361" s="81"/>
      <c r="Z361" s="81"/>
      <c r="AA361" s="81"/>
      <c r="AB361" s="81"/>
      <c r="AC361" s="81"/>
      <c r="AD361" s="81"/>
      <c r="AE361" s="81"/>
    </row>
    <row r="362" spans="6:31" x14ac:dyDescent="0.25">
      <c r="F362" s="84"/>
      <c r="G362" s="84"/>
      <c r="H362" s="84"/>
      <c r="I362" s="84"/>
      <c r="J362" s="84"/>
      <c r="W362" s="170"/>
      <c r="X362" s="170"/>
      <c r="Y362" s="81"/>
      <c r="Z362" s="81"/>
      <c r="AA362" s="81"/>
      <c r="AB362" s="81"/>
      <c r="AC362" s="81"/>
      <c r="AD362" s="81"/>
      <c r="AE362" s="81"/>
    </row>
    <row r="363" spans="6:31" x14ac:dyDescent="0.25">
      <c r="F363" s="84"/>
      <c r="G363" s="84"/>
      <c r="H363" s="84"/>
      <c r="I363" s="84"/>
      <c r="J363" s="84"/>
      <c r="W363" s="170"/>
      <c r="X363" s="170"/>
      <c r="Y363" s="81"/>
      <c r="Z363" s="81"/>
      <c r="AA363" s="81"/>
      <c r="AB363" s="81"/>
      <c r="AC363" s="81"/>
      <c r="AD363" s="81"/>
      <c r="AE363" s="81"/>
    </row>
    <row r="364" spans="6:31" x14ac:dyDescent="0.25">
      <c r="F364" s="84"/>
      <c r="G364" s="84"/>
      <c r="H364" s="84"/>
      <c r="I364" s="84"/>
      <c r="J364" s="84"/>
      <c r="W364" s="170"/>
      <c r="X364" s="170"/>
      <c r="Y364" s="81"/>
      <c r="Z364" s="81"/>
      <c r="AA364" s="81"/>
      <c r="AB364" s="81"/>
      <c r="AC364" s="81"/>
      <c r="AD364" s="81"/>
      <c r="AE364" s="81"/>
    </row>
    <row r="365" spans="6:31" x14ac:dyDescent="0.25">
      <c r="F365" s="84"/>
      <c r="G365" s="84"/>
      <c r="H365" s="84"/>
      <c r="I365" s="84"/>
      <c r="J365" s="84"/>
      <c r="W365" s="170"/>
      <c r="X365" s="170"/>
      <c r="Y365" s="81"/>
      <c r="Z365" s="81"/>
      <c r="AA365" s="81"/>
      <c r="AB365" s="81"/>
      <c r="AC365" s="81"/>
      <c r="AD365" s="81"/>
      <c r="AE365" s="81"/>
    </row>
    <row r="366" spans="6:31" x14ac:dyDescent="0.25">
      <c r="F366" s="84"/>
      <c r="G366" s="84"/>
      <c r="H366" s="84"/>
      <c r="I366" s="84"/>
      <c r="J366" s="84"/>
      <c r="W366" s="170"/>
      <c r="X366" s="170"/>
      <c r="Y366" s="81"/>
      <c r="Z366" s="81"/>
      <c r="AA366" s="81"/>
      <c r="AB366" s="81"/>
      <c r="AC366" s="81"/>
      <c r="AD366" s="81"/>
      <c r="AE366" s="81"/>
    </row>
    <row r="367" spans="6:31" x14ac:dyDescent="0.25">
      <c r="F367" s="84"/>
      <c r="G367" s="84"/>
      <c r="H367" s="84"/>
      <c r="I367" s="84"/>
      <c r="J367" s="84"/>
      <c r="W367" s="170"/>
      <c r="X367" s="170"/>
      <c r="Y367" s="81"/>
      <c r="Z367" s="81"/>
      <c r="AA367" s="81"/>
      <c r="AB367" s="81"/>
      <c r="AC367" s="81"/>
      <c r="AD367" s="81"/>
      <c r="AE367" s="81"/>
    </row>
    <row r="368" spans="6:31" x14ac:dyDescent="0.25">
      <c r="F368" s="84"/>
      <c r="G368" s="84"/>
      <c r="H368" s="84"/>
      <c r="I368" s="84"/>
      <c r="J368" s="84"/>
      <c r="W368" s="170"/>
      <c r="X368" s="170"/>
      <c r="Y368" s="81"/>
      <c r="Z368" s="81"/>
      <c r="AA368" s="81"/>
      <c r="AB368" s="81"/>
      <c r="AC368" s="81"/>
      <c r="AD368" s="81"/>
      <c r="AE368" s="81"/>
    </row>
    <row r="369" spans="6:31" x14ac:dyDescent="0.25">
      <c r="F369" s="84"/>
      <c r="G369" s="84"/>
      <c r="H369" s="84"/>
      <c r="I369" s="84"/>
      <c r="J369" s="84"/>
      <c r="W369" s="170"/>
      <c r="X369" s="170"/>
      <c r="Y369" s="81"/>
      <c r="Z369" s="81"/>
      <c r="AA369" s="81"/>
      <c r="AB369" s="81"/>
      <c r="AC369" s="81"/>
      <c r="AD369" s="81"/>
      <c r="AE369" s="81"/>
    </row>
    <row r="370" spans="6:31" x14ac:dyDescent="0.25">
      <c r="F370" s="84"/>
      <c r="G370" s="84"/>
      <c r="H370" s="84"/>
      <c r="I370" s="84"/>
      <c r="J370" s="84"/>
      <c r="W370" s="170"/>
      <c r="X370" s="170"/>
      <c r="Y370" s="81"/>
      <c r="Z370" s="81"/>
      <c r="AA370" s="81"/>
      <c r="AB370" s="81"/>
      <c r="AC370" s="81"/>
      <c r="AD370" s="81"/>
      <c r="AE370" s="81"/>
    </row>
    <row r="371" spans="6:31" x14ac:dyDescent="0.25">
      <c r="F371" s="84"/>
      <c r="G371" s="84"/>
      <c r="H371" s="84"/>
      <c r="I371" s="84"/>
      <c r="J371" s="84"/>
      <c r="W371" s="170"/>
      <c r="X371" s="170"/>
      <c r="Y371" s="81"/>
      <c r="Z371" s="81"/>
      <c r="AA371" s="81"/>
      <c r="AB371" s="81"/>
      <c r="AC371" s="81"/>
      <c r="AD371" s="81"/>
      <c r="AE371" s="81"/>
    </row>
    <row r="372" spans="6:31" x14ac:dyDescent="0.25">
      <c r="F372" s="84"/>
      <c r="G372" s="84"/>
      <c r="H372" s="84"/>
      <c r="W372" s="170"/>
      <c r="X372" s="170"/>
      <c r="Y372" s="81"/>
      <c r="Z372" s="81"/>
      <c r="AA372" s="81"/>
      <c r="AB372" s="81"/>
      <c r="AC372" s="81"/>
      <c r="AD372" s="81"/>
      <c r="AE372" s="81"/>
    </row>
    <row r="373" spans="6:31" x14ac:dyDescent="0.25">
      <c r="F373" s="84"/>
      <c r="G373" s="84"/>
      <c r="H373" s="84"/>
      <c r="W373" s="170"/>
      <c r="X373" s="170"/>
      <c r="Y373" s="81"/>
      <c r="Z373" s="81"/>
      <c r="AA373" s="81"/>
      <c r="AB373" s="81"/>
      <c r="AC373" s="81"/>
      <c r="AD373" s="81"/>
      <c r="AE373" s="81"/>
    </row>
    <row r="374" spans="6:31" x14ac:dyDescent="0.25">
      <c r="F374" s="84"/>
      <c r="G374" s="84"/>
      <c r="H374" s="84"/>
      <c r="W374" s="170"/>
      <c r="X374" s="170"/>
      <c r="Y374" s="81"/>
      <c r="Z374" s="81"/>
      <c r="AA374" s="81"/>
      <c r="AB374" s="81"/>
      <c r="AC374" s="81"/>
      <c r="AD374" s="81"/>
      <c r="AE374" s="81"/>
    </row>
    <row r="375" spans="6:31" x14ac:dyDescent="0.25">
      <c r="F375" s="84"/>
      <c r="G375" s="84"/>
      <c r="H375" s="84"/>
      <c r="W375" s="170"/>
      <c r="X375" s="170"/>
      <c r="Y375" s="81"/>
      <c r="Z375" s="81"/>
      <c r="AA375" s="81"/>
      <c r="AB375" s="81"/>
      <c r="AC375" s="81"/>
      <c r="AD375" s="81"/>
      <c r="AE375" s="81"/>
    </row>
    <row r="376" spans="6:31" x14ac:dyDescent="0.25">
      <c r="F376" s="84"/>
      <c r="G376" s="84"/>
      <c r="H376" s="84"/>
      <c r="W376" s="170"/>
      <c r="X376" s="170"/>
      <c r="Y376" s="81"/>
      <c r="Z376" s="81"/>
      <c r="AA376" s="81"/>
      <c r="AB376" s="81"/>
      <c r="AC376" s="81"/>
      <c r="AD376" s="81"/>
      <c r="AE376" s="81"/>
    </row>
    <row r="377" spans="6:31" x14ac:dyDescent="0.25">
      <c r="F377" s="84"/>
      <c r="G377" s="84"/>
      <c r="H377" s="84"/>
      <c r="W377" s="170"/>
      <c r="X377" s="170"/>
      <c r="Y377" s="81"/>
      <c r="Z377" s="81"/>
      <c r="AA377" s="81"/>
      <c r="AB377" s="81"/>
      <c r="AC377" s="81"/>
      <c r="AD377" s="81"/>
      <c r="AE377" s="81"/>
    </row>
    <row r="378" spans="6:31" x14ac:dyDescent="0.25">
      <c r="F378" s="84"/>
      <c r="G378" s="84"/>
      <c r="H378" s="84"/>
      <c r="W378" s="170"/>
      <c r="X378" s="170"/>
      <c r="Y378" s="81"/>
      <c r="Z378" s="81"/>
      <c r="AA378" s="81"/>
      <c r="AB378" s="81"/>
      <c r="AC378" s="81"/>
      <c r="AD378" s="81"/>
      <c r="AE378" s="81"/>
    </row>
    <row r="379" spans="6:31" x14ac:dyDescent="0.25">
      <c r="F379" s="84"/>
      <c r="G379" s="84"/>
      <c r="H379" s="84"/>
      <c r="W379" s="170"/>
      <c r="X379" s="170"/>
      <c r="Y379" s="81"/>
      <c r="Z379" s="81"/>
      <c r="AA379" s="81"/>
      <c r="AB379" s="81"/>
      <c r="AC379" s="81"/>
      <c r="AD379" s="81"/>
      <c r="AE379" s="81"/>
    </row>
    <row r="380" spans="6:31" x14ac:dyDescent="0.25">
      <c r="F380" s="84"/>
      <c r="G380" s="84"/>
      <c r="H380" s="84"/>
      <c r="W380" s="170"/>
      <c r="X380" s="170"/>
      <c r="Y380" s="81"/>
      <c r="Z380" s="81"/>
      <c r="AA380" s="81"/>
      <c r="AB380" s="81"/>
      <c r="AC380" s="81"/>
      <c r="AD380" s="81"/>
      <c r="AE380" s="81"/>
    </row>
    <row r="381" spans="6:31" x14ac:dyDescent="0.25">
      <c r="F381" s="84"/>
      <c r="G381" s="84"/>
      <c r="H381" s="84"/>
      <c r="W381" s="170"/>
      <c r="X381" s="170"/>
      <c r="Y381" s="81"/>
      <c r="Z381" s="81"/>
      <c r="AA381" s="81"/>
      <c r="AB381" s="81"/>
      <c r="AC381" s="81"/>
      <c r="AD381" s="81"/>
      <c r="AE381" s="81"/>
    </row>
    <row r="382" spans="6:31" x14ac:dyDescent="0.25">
      <c r="F382" s="84"/>
      <c r="G382" s="84"/>
      <c r="H382" s="84"/>
      <c r="W382" s="170"/>
      <c r="X382" s="170"/>
      <c r="Y382" s="81"/>
      <c r="Z382" s="81"/>
      <c r="AA382" s="81"/>
      <c r="AB382" s="81"/>
      <c r="AC382" s="81"/>
      <c r="AD382" s="81"/>
      <c r="AE382" s="81"/>
    </row>
    <row r="383" spans="6:31" x14ac:dyDescent="0.25">
      <c r="F383" s="84"/>
      <c r="G383" s="84"/>
      <c r="H383" s="84"/>
      <c r="W383" s="170"/>
      <c r="X383" s="170"/>
      <c r="Y383" s="81"/>
      <c r="Z383" s="81"/>
      <c r="AA383" s="81"/>
      <c r="AB383" s="81"/>
      <c r="AC383" s="81"/>
      <c r="AD383" s="81"/>
      <c r="AE383" s="81"/>
    </row>
    <row r="384" spans="6:31" x14ac:dyDescent="0.25">
      <c r="F384" s="84"/>
      <c r="G384" s="84"/>
      <c r="H384" s="84"/>
      <c r="W384" s="170"/>
      <c r="X384" s="170"/>
      <c r="Y384" s="81"/>
      <c r="Z384" s="81"/>
      <c r="AA384" s="81"/>
      <c r="AB384" s="81"/>
      <c r="AC384" s="81"/>
      <c r="AD384" s="81"/>
      <c r="AE384" s="81"/>
    </row>
    <row r="385" spans="6:31" x14ac:dyDescent="0.25">
      <c r="F385" s="84"/>
      <c r="G385" s="84"/>
      <c r="H385" s="84"/>
      <c r="W385" s="170"/>
      <c r="X385" s="170"/>
      <c r="Y385" s="81"/>
      <c r="Z385" s="81"/>
      <c r="AA385" s="81"/>
      <c r="AB385" s="81"/>
      <c r="AC385" s="81"/>
      <c r="AD385" s="81"/>
      <c r="AE385" s="81"/>
    </row>
    <row r="386" spans="6:31" x14ac:dyDescent="0.25">
      <c r="F386" s="84"/>
      <c r="G386" s="84"/>
      <c r="H386" s="84"/>
      <c r="W386" s="170"/>
      <c r="X386" s="170"/>
      <c r="Y386" s="81"/>
      <c r="Z386" s="81"/>
      <c r="AA386" s="81"/>
      <c r="AB386" s="81"/>
      <c r="AC386" s="81"/>
      <c r="AD386" s="81"/>
      <c r="AE386" s="81"/>
    </row>
    <row r="387" spans="6:31" x14ac:dyDescent="0.25">
      <c r="F387" s="84"/>
      <c r="G387" s="84"/>
      <c r="H387" s="84"/>
      <c r="W387" s="170"/>
      <c r="X387" s="170"/>
      <c r="Y387" s="81"/>
      <c r="Z387" s="81"/>
      <c r="AA387" s="81"/>
      <c r="AB387" s="81"/>
      <c r="AC387" s="81"/>
      <c r="AD387" s="81"/>
      <c r="AE387" s="81"/>
    </row>
    <row r="388" spans="6:31" x14ac:dyDescent="0.25">
      <c r="F388" s="84"/>
      <c r="G388" s="84"/>
      <c r="H388" s="84"/>
      <c r="W388" s="170"/>
      <c r="X388" s="170"/>
      <c r="Y388" s="81"/>
      <c r="Z388" s="81"/>
      <c r="AA388" s="81"/>
      <c r="AB388" s="81"/>
      <c r="AC388" s="81"/>
      <c r="AD388" s="81"/>
      <c r="AE388" s="81"/>
    </row>
    <row r="389" spans="6:31" x14ac:dyDescent="0.25">
      <c r="F389" s="84"/>
      <c r="G389" s="84"/>
      <c r="H389" s="84"/>
      <c r="W389" s="170"/>
      <c r="X389" s="170"/>
      <c r="Y389" s="81"/>
      <c r="Z389" s="81"/>
      <c r="AA389" s="81"/>
      <c r="AB389" s="81"/>
      <c r="AC389" s="81"/>
      <c r="AD389" s="81"/>
      <c r="AE389" s="81"/>
    </row>
    <row r="390" spans="6:31" x14ac:dyDescent="0.25">
      <c r="F390" s="84"/>
      <c r="G390" s="84"/>
      <c r="H390" s="84"/>
      <c r="W390" s="170"/>
      <c r="X390" s="170"/>
      <c r="Y390" s="81"/>
      <c r="Z390" s="81"/>
      <c r="AA390" s="81"/>
      <c r="AB390" s="81"/>
      <c r="AC390" s="81"/>
      <c r="AD390" s="81"/>
      <c r="AE390" s="81"/>
    </row>
    <row r="391" spans="6:31" x14ac:dyDescent="0.25">
      <c r="F391" s="84"/>
      <c r="G391" s="84"/>
      <c r="H391" s="84"/>
      <c r="W391" s="170"/>
      <c r="X391" s="170"/>
      <c r="Y391" s="81"/>
      <c r="Z391" s="81"/>
      <c r="AA391" s="81"/>
      <c r="AB391" s="81"/>
      <c r="AC391" s="81"/>
      <c r="AD391" s="81"/>
      <c r="AE391" s="81"/>
    </row>
    <row r="392" spans="6:31" x14ac:dyDescent="0.25">
      <c r="F392" s="84"/>
      <c r="G392" s="84"/>
      <c r="H392" s="84"/>
      <c r="W392" s="170"/>
      <c r="X392" s="170"/>
      <c r="Y392" s="81"/>
      <c r="Z392" s="81"/>
      <c r="AA392" s="81"/>
      <c r="AB392" s="81"/>
      <c r="AC392" s="81"/>
      <c r="AD392" s="81"/>
      <c r="AE392" s="81"/>
    </row>
    <row r="393" spans="6:31" x14ac:dyDescent="0.25">
      <c r="F393" s="84"/>
      <c r="G393" s="84"/>
      <c r="H393" s="84"/>
      <c r="W393" s="170"/>
      <c r="X393" s="170"/>
      <c r="Y393" s="81"/>
      <c r="Z393" s="81"/>
      <c r="AA393" s="81"/>
      <c r="AB393" s="81"/>
      <c r="AC393" s="81"/>
      <c r="AD393" s="81"/>
      <c r="AE393" s="81"/>
    </row>
    <row r="394" spans="6:31" x14ac:dyDescent="0.25">
      <c r="F394" s="84"/>
      <c r="G394" s="84"/>
      <c r="H394" s="84"/>
      <c r="W394" s="170"/>
      <c r="X394" s="170"/>
      <c r="Y394" s="81"/>
      <c r="Z394" s="81"/>
      <c r="AA394" s="81"/>
      <c r="AB394" s="81"/>
      <c r="AC394" s="81"/>
      <c r="AD394" s="81"/>
      <c r="AE394" s="81"/>
    </row>
    <row r="395" spans="6:31" x14ac:dyDescent="0.25">
      <c r="F395" s="84"/>
      <c r="G395" s="84"/>
      <c r="H395" s="84"/>
      <c r="W395" s="170"/>
      <c r="X395" s="170"/>
      <c r="Y395" s="81"/>
      <c r="Z395" s="81"/>
      <c r="AA395" s="81"/>
      <c r="AB395" s="81"/>
      <c r="AC395" s="81"/>
      <c r="AD395" s="81"/>
      <c r="AE395" s="81"/>
    </row>
    <row r="396" spans="6:31" x14ac:dyDescent="0.25">
      <c r="F396" s="84"/>
      <c r="G396" s="84"/>
      <c r="H396" s="84"/>
      <c r="W396" s="170"/>
      <c r="X396" s="170"/>
      <c r="Y396" s="81"/>
      <c r="Z396" s="81"/>
      <c r="AA396" s="81"/>
      <c r="AB396" s="81"/>
      <c r="AC396" s="81"/>
      <c r="AD396" s="81"/>
      <c r="AE396" s="81"/>
    </row>
    <row r="397" spans="6:31" x14ac:dyDescent="0.25">
      <c r="F397" s="84"/>
      <c r="G397" s="84"/>
      <c r="H397" s="84"/>
      <c r="W397" s="170"/>
      <c r="X397" s="170"/>
      <c r="Y397" s="81"/>
      <c r="Z397" s="81"/>
      <c r="AA397" s="81"/>
      <c r="AB397" s="81"/>
      <c r="AC397" s="81"/>
      <c r="AD397" s="81"/>
      <c r="AE397" s="81"/>
    </row>
    <row r="398" spans="6:31" x14ac:dyDescent="0.25">
      <c r="F398" s="84"/>
      <c r="G398" s="84"/>
      <c r="H398" s="84"/>
      <c r="W398" s="170"/>
      <c r="X398" s="170"/>
      <c r="Y398" s="81"/>
      <c r="Z398" s="81"/>
      <c r="AA398" s="81"/>
      <c r="AB398" s="81"/>
      <c r="AC398" s="81"/>
      <c r="AD398" s="81"/>
      <c r="AE398" s="81"/>
    </row>
    <row r="399" spans="6:31" x14ac:dyDescent="0.25">
      <c r="F399" s="84"/>
      <c r="G399" s="84"/>
      <c r="H399" s="84"/>
      <c r="W399" s="170"/>
      <c r="X399" s="170"/>
      <c r="Y399" s="81"/>
      <c r="Z399" s="81"/>
      <c r="AA399" s="81"/>
      <c r="AB399" s="81"/>
      <c r="AC399" s="81"/>
      <c r="AD399" s="81"/>
      <c r="AE399" s="81"/>
    </row>
    <row r="400" spans="6:31" x14ac:dyDescent="0.25">
      <c r="F400" s="84"/>
      <c r="G400" s="84"/>
      <c r="H400" s="84"/>
      <c r="W400" s="170"/>
      <c r="X400" s="170"/>
      <c r="Y400" s="81"/>
      <c r="Z400" s="81"/>
      <c r="AA400" s="81"/>
      <c r="AB400" s="81"/>
      <c r="AC400" s="81"/>
      <c r="AD400" s="81"/>
      <c r="AE400" s="81"/>
    </row>
    <row r="401" spans="6:31" x14ac:dyDescent="0.25">
      <c r="F401" s="84"/>
      <c r="G401" s="84"/>
      <c r="H401" s="84"/>
      <c r="W401" s="170"/>
      <c r="X401" s="170"/>
      <c r="Y401" s="81"/>
      <c r="Z401" s="81"/>
      <c r="AA401" s="81"/>
      <c r="AB401" s="81"/>
      <c r="AC401" s="81"/>
      <c r="AD401" s="81"/>
      <c r="AE401" s="81"/>
    </row>
    <row r="402" spans="6:31" x14ac:dyDescent="0.25">
      <c r="F402" s="84"/>
      <c r="G402" s="84"/>
      <c r="H402" s="84"/>
      <c r="W402" s="170"/>
      <c r="X402" s="170"/>
      <c r="Y402" s="81"/>
      <c r="Z402" s="81"/>
      <c r="AA402" s="81"/>
      <c r="AB402" s="81"/>
      <c r="AC402" s="81"/>
      <c r="AD402" s="81"/>
      <c r="AE402" s="81"/>
    </row>
    <row r="403" spans="6:31" x14ac:dyDescent="0.25">
      <c r="F403" s="84"/>
      <c r="G403" s="84"/>
      <c r="H403" s="84"/>
      <c r="W403" s="170"/>
      <c r="X403" s="170"/>
      <c r="Y403" s="81"/>
      <c r="Z403" s="81"/>
      <c r="AA403" s="81"/>
      <c r="AB403" s="81"/>
      <c r="AC403" s="81"/>
      <c r="AD403" s="81"/>
      <c r="AE403" s="81"/>
    </row>
    <row r="404" spans="6:31" x14ac:dyDescent="0.25">
      <c r="F404" s="84"/>
      <c r="G404" s="84"/>
      <c r="H404" s="84"/>
      <c r="W404" s="170"/>
      <c r="X404" s="170"/>
      <c r="Y404" s="81"/>
      <c r="Z404" s="81"/>
      <c r="AA404" s="81"/>
      <c r="AB404" s="81"/>
      <c r="AC404" s="81"/>
      <c r="AD404" s="81"/>
      <c r="AE404" s="81"/>
    </row>
    <row r="405" spans="6:31" x14ac:dyDescent="0.25">
      <c r="F405" s="84"/>
      <c r="G405" s="84"/>
      <c r="H405" s="84"/>
      <c r="W405" s="170"/>
      <c r="X405" s="170"/>
      <c r="Y405" s="81"/>
      <c r="Z405" s="81"/>
      <c r="AA405" s="81"/>
      <c r="AB405" s="81"/>
      <c r="AC405" s="81"/>
      <c r="AD405" s="81"/>
      <c r="AE405" s="81"/>
    </row>
    <row r="406" spans="6:31" x14ac:dyDescent="0.25">
      <c r="F406" s="84"/>
      <c r="G406" s="84"/>
      <c r="H406" s="84"/>
      <c r="W406" s="170"/>
      <c r="X406" s="170"/>
      <c r="Y406" s="81"/>
      <c r="Z406" s="81"/>
      <c r="AA406" s="81"/>
      <c r="AB406" s="81"/>
      <c r="AC406" s="81"/>
      <c r="AD406" s="81"/>
      <c r="AE406" s="81"/>
    </row>
    <row r="407" spans="6:31" x14ac:dyDescent="0.25">
      <c r="F407" s="84"/>
      <c r="G407" s="84"/>
      <c r="H407" s="84"/>
      <c r="W407" s="170"/>
      <c r="X407" s="170"/>
      <c r="Y407" s="81"/>
      <c r="Z407" s="81"/>
      <c r="AA407" s="81"/>
      <c r="AB407" s="81"/>
      <c r="AC407" s="81"/>
      <c r="AD407" s="81"/>
      <c r="AE407" s="81"/>
    </row>
    <row r="408" spans="6:31" x14ac:dyDescent="0.25">
      <c r="F408" s="84"/>
      <c r="G408" s="84"/>
      <c r="H408" s="84"/>
      <c r="W408" s="170"/>
      <c r="X408" s="170"/>
      <c r="Y408" s="81"/>
      <c r="Z408" s="81"/>
      <c r="AA408" s="81"/>
      <c r="AB408" s="81"/>
      <c r="AC408" s="81"/>
      <c r="AD408" s="81"/>
      <c r="AE408" s="81"/>
    </row>
    <row r="409" spans="6:31" x14ac:dyDescent="0.25">
      <c r="F409" s="84"/>
      <c r="G409" s="84"/>
      <c r="H409" s="84"/>
      <c r="W409" s="170"/>
      <c r="X409" s="170"/>
      <c r="Y409" s="81"/>
      <c r="Z409" s="81"/>
      <c r="AA409" s="81"/>
      <c r="AB409" s="81"/>
      <c r="AC409" s="81"/>
      <c r="AD409" s="81"/>
      <c r="AE409" s="81"/>
    </row>
    <row r="410" spans="6:31" x14ac:dyDescent="0.25">
      <c r="F410" s="84"/>
      <c r="G410" s="84"/>
      <c r="H410" s="84"/>
      <c r="W410" s="170"/>
      <c r="X410" s="170"/>
      <c r="Y410" s="81"/>
      <c r="Z410" s="81"/>
      <c r="AA410" s="81"/>
      <c r="AB410" s="81"/>
      <c r="AC410" s="81"/>
      <c r="AD410" s="81"/>
      <c r="AE410" s="81"/>
    </row>
    <row r="411" spans="6:31" x14ac:dyDescent="0.25">
      <c r="F411" s="84"/>
      <c r="G411" s="84"/>
      <c r="H411" s="84"/>
      <c r="W411" s="170"/>
      <c r="X411" s="170"/>
      <c r="Y411" s="81"/>
      <c r="Z411" s="81"/>
      <c r="AA411" s="81"/>
      <c r="AB411" s="81"/>
      <c r="AC411" s="81"/>
      <c r="AD411" s="81"/>
      <c r="AE411" s="81"/>
    </row>
    <row r="412" spans="6:31" x14ac:dyDescent="0.25">
      <c r="F412" s="84"/>
      <c r="G412" s="84"/>
      <c r="H412" s="84"/>
      <c r="W412" s="170"/>
      <c r="X412" s="170"/>
      <c r="Y412" s="81"/>
      <c r="Z412" s="81"/>
      <c r="AA412" s="81"/>
      <c r="AB412" s="81"/>
      <c r="AC412" s="81"/>
      <c r="AD412" s="81"/>
      <c r="AE412" s="81"/>
    </row>
    <row r="413" spans="6:31" x14ac:dyDescent="0.25">
      <c r="F413" s="84"/>
      <c r="G413" s="84"/>
      <c r="H413" s="84"/>
      <c r="W413" s="170"/>
      <c r="X413" s="170"/>
      <c r="Y413" s="81"/>
      <c r="Z413" s="81"/>
      <c r="AA413" s="81"/>
      <c r="AB413" s="81"/>
      <c r="AC413" s="81"/>
      <c r="AD413" s="81"/>
      <c r="AE413" s="81"/>
    </row>
    <row r="414" spans="6:31" x14ac:dyDescent="0.25">
      <c r="F414" s="84"/>
      <c r="G414" s="84"/>
      <c r="H414" s="84"/>
      <c r="W414" s="170"/>
      <c r="X414" s="170"/>
      <c r="Y414" s="81"/>
      <c r="Z414" s="81"/>
      <c r="AA414" s="81"/>
      <c r="AB414" s="81"/>
      <c r="AC414" s="81"/>
      <c r="AD414" s="81"/>
      <c r="AE414" s="81"/>
    </row>
    <row r="415" spans="6:31" x14ac:dyDescent="0.25">
      <c r="F415" s="84"/>
      <c r="G415" s="84"/>
      <c r="H415" s="84"/>
      <c r="W415" s="170"/>
      <c r="X415" s="170"/>
      <c r="Y415" s="81"/>
      <c r="Z415" s="81"/>
      <c r="AA415" s="81"/>
      <c r="AB415" s="81"/>
      <c r="AC415" s="81"/>
      <c r="AD415" s="81"/>
      <c r="AE415" s="81"/>
    </row>
    <row r="416" spans="6:31" x14ac:dyDescent="0.25">
      <c r="F416" s="84"/>
      <c r="G416" s="84"/>
      <c r="H416" s="84"/>
      <c r="W416" s="170"/>
      <c r="X416" s="170"/>
      <c r="Y416" s="81"/>
      <c r="Z416" s="81"/>
      <c r="AA416" s="81"/>
      <c r="AB416" s="81"/>
      <c r="AC416" s="81"/>
      <c r="AD416" s="81"/>
      <c r="AE416" s="81"/>
    </row>
    <row r="417" spans="6:31" x14ac:dyDescent="0.25">
      <c r="F417" s="84"/>
      <c r="G417" s="84"/>
      <c r="H417" s="84"/>
      <c r="W417" s="170"/>
      <c r="X417" s="170"/>
      <c r="Y417" s="81"/>
      <c r="Z417" s="81"/>
      <c r="AA417" s="81"/>
      <c r="AB417" s="81"/>
      <c r="AC417" s="81"/>
      <c r="AD417" s="81"/>
      <c r="AE417" s="81"/>
    </row>
    <row r="418" spans="6:31" x14ac:dyDescent="0.25">
      <c r="F418" s="84"/>
      <c r="G418" s="84"/>
      <c r="H418" s="84"/>
      <c r="W418" s="170"/>
      <c r="X418" s="170"/>
      <c r="Y418" s="81"/>
      <c r="Z418" s="81"/>
      <c r="AA418" s="81"/>
      <c r="AB418" s="81"/>
      <c r="AC418" s="81"/>
      <c r="AD418" s="81"/>
      <c r="AE418" s="81"/>
    </row>
    <row r="419" spans="6:31" x14ac:dyDescent="0.25">
      <c r="F419" s="84"/>
      <c r="G419" s="84"/>
      <c r="H419" s="84"/>
      <c r="W419" s="170"/>
      <c r="X419" s="170"/>
      <c r="Y419" s="81"/>
      <c r="Z419" s="81"/>
      <c r="AA419" s="81"/>
      <c r="AB419" s="81"/>
      <c r="AC419" s="81"/>
      <c r="AD419" s="81"/>
      <c r="AE419" s="81"/>
    </row>
    <row r="420" spans="6:31" x14ac:dyDescent="0.25">
      <c r="F420" s="84"/>
      <c r="G420" s="84"/>
      <c r="H420" s="84"/>
      <c r="W420" s="170"/>
      <c r="X420" s="170"/>
      <c r="Y420" s="81"/>
      <c r="Z420" s="81"/>
      <c r="AA420" s="81"/>
      <c r="AB420" s="81"/>
      <c r="AC420" s="81"/>
      <c r="AD420" s="81"/>
      <c r="AE420" s="81"/>
    </row>
    <row r="421" spans="6:31" x14ac:dyDescent="0.25">
      <c r="F421" s="84"/>
      <c r="G421" s="84"/>
      <c r="H421" s="84"/>
      <c r="W421" s="170"/>
      <c r="X421" s="170"/>
      <c r="Y421" s="81"/>
      <c r="Z421" s="81"/>
      <c r="AA421" s="81"/>
      <c r="AB421" s="81"/>
      <c r="AC421" s="81"/>
      <c r="AD421" s="81"/>
      <c r="AE421" s="81"/>
    </row>
    <row r="422" spans="6:31" x14ac:dyDescent="0.25">
      <c r="F422" s="84"/>
      <c r="G422" s="84"/>
      <c r="H422" s="84"/>
      <c r="W422" s="170"/>
      <c r="X422" s="170"/>
      <c r="Y422" s="81"/>
      <c r="Z422" s="81"/>
      <c r="AA422" s="81"/>
      <c r="AB422" s="81"/>
      <c r="AC422" s="81"/>
      <c r="AD422" s="81"/>
      <c r="AE422" s="81"/>
    </row>
    <row r="423" spans="6:31" x14ac:dyDescent="0.25">
      <c r="F423" s="84"/>
      <c r="G423" s="84"/>
      <c r="H423" s="84"/>
      <c r="W423" s="170"/>
      <c r="X423" s="170"/>
      <c r="Y423" s="81"/>
      <c r="Z423" s="81"/>
      <c r="AA423" s="81"/>
      <c r="AB423" s="81"/>
      <c r="AC423" s="81"/>
      <c r="AD423" s="81"/>
      <c r="AE423" s="81"/>
    </row>
    <row r="424" spans="6:31" x14ac:dyDescent="0.25">
      <c r="F424" s="84"/>
      <c r="G424" s="84"/>
      <c r="H424" s="84"/>
      <c r="W424" s="170"/>
      <c r="X424" s="170"/>
      <c r="Y424" s="81"/>
      <c r="Z424" s="81"/>
      <c r="AA424" s="81"/>
      <c r="AB424" s="81"/>
      <c r="AC424" s="81"/>
      <c r="AD424" s="81"/>
      <c r="AE424" s="81"/>
    </row>
    <row r="425" spans="6:31" x14ac:dyDescent="0.25">
      <c r="F425" s="84"/>
      <c r="G425" s="84"/>
      <c r="H425" s="84"/>
      <c r="W425" s="170"/>
      <c r="X425" s="170"/>
      <c r="Y425" s="81"/>
      <c r="Z425" s="81"/>
      <c r="AA425" s="81"/>
      <c r="AB425" s="81"/>
      <c r="AC425" s="81"/>
      <c r="AD425" s="81"/>
      <c r="AE425" s="81"/>
    </row>
    <row r="426" spans="6:31" x14ac:dyDescent="0.25">
      <c r="F426" s="84"/>
      <c r="G426" s="84"/>
      <c r="H426" s="84"/>
      <c r="W426" s="170"/>
      <c r="X426" s="170"/>
      <c r="Y426" s="81"/>
      <c r="Z426" s="81"/>
      <c r="AA426" s="81"/>
      <c r="AB426" s="81"/>
      <c r="AC426" s="81"/>
      <c r="AD426" s="81"/>
      <c r="AE426" s="81"/>
    </row>
    <row r="427" spans="6:31" x14ac:dyDescent="0.25">
      <c r="F427" s="84"/>
      <c r="G427" s="84"/>
      <c r="H427" s="84"/>
      <c r="W427" s="170"/>
      <c r="X427" s="170"/>
      <c r="Y427" s="81"/>
      <c r="Z427" s="81"/>
      <c r="AA427" s="81"/>
      <c r="AB427" s="81"/>
      <c r="AC427" s="81"/>
      <c r="AD427" s="81"/>
      <c r="AE427" s="81"/>
    </row>
    <row r="428" spans="6:31" x14ac:dyDescent="0.25">
      <c r="F428" s="84"/>
      <c r="G428" s="84"/>
      <c r="H428" s="84"/>
      <c r="W428" s="170"/>
      <c r="X428" s="170"/>
      <c r="Y428" s="81"/>
      <c r="Z428" s="81"/>
      <c r="AA428" s="81"/>
      <c r="AB428" s="81"/>
      <c r="AC428" s="81"/>
      <c r="AD428" s="81"/>
      <c r="AE428" s="81"/>
    </row>
    <row r="429" spans="6:31" x14ac:dyDescent="0.25">
      <c r="F429" s="84"/>
      <c r="G429" s="84"/>
      <c r="H429" s="84"/>
      <c r="W429" s="170"/>
      <c r="X429" s="170"/>
      <c r="Y429" s="81"/>
      <c r="Z429" s="81"/>
      <c r="AA429" s="81"/>
      <c r="AB429" s="81"/>
      <c r="AC429" s="81"/>
      <c r="AD429" s="81"/>
      <c r="AE429" s="81"/>
    </row>
    <row r="430" spans="6:31" x14ac:dyDescent="0.25">
      <c r="F430" s="84"/>
      <c r="G430" s="84"/>
      <c r="H430" s="84"/>
      <c r="W430" s="170"/>
      <c r="X430" s="170"/>
      <c r="Y430" s="81"/>
      <c r="Z430" s="81"/>
      <c r="AA430" s="81"/>
      <c r="AB430" s="81"/>
      <c r="AC430" s="81"/>
      <c r="AD430" s="81"/>
      <c r="AE430" s="81"/>
    </row>
    <row r="431" spans="6:31" x14ac:dyDescent="0.25">
      <c r="F431" s="84"/>
      <c r="G431" s="84"/>
      <c r="H431" s="84"/>
      <c r="W431" s="170"/>
      <c r="X431" s="170"/>
      <c r="Y431" s="81"/>
      <c r="Z431" s="81"/>
      <c r="AA431" s="81"/>
      <c r="AB431" s="81"/>
      <c r="AC431" s="81"/>
      <c r="AD431" s="81"/>
      <c r="AE431" s="81"/>
    </row>
    <row r="432" spans="6:31" x14ac:dyDescent="0.25">
      <c r="F432" s="84"/>
      <c r="G432" s="84"/>
      <c r="H432" s="84"/>
      <c r="W432" s="170"/>
      <c r="X432" s="170"/>
      <c r="Y432" s="81"/>
      <c r="Z432" s="81"/>
      <c r="AA432" s="81"/>
      <c r="AB432" s="81"/>
      <c r="AC432" s="81"/>
      <c r="AD432" s="81"/>
      <c r="AE432" s="81"/>
    </row>
    <row r="433" spans="6:31" x14ac:dyDescent="0.25">
      <c r="F433" s="84"/>
      <c r="G433" s="84"/>
      <c r="H433" s="84"/>
      <c r="W433" s="170"/>
      <c r="X433" s="170"/>
      <c r="Y433" s="81"/>
      <c r="Z433" s="81"/>
      <c r="AA433" s="81"/>
      <c r="AB433" s="81"/>
      <c r="AC433" s="81"/>
      <c r="AD433" s="81"/>
      <c r="AE433" s="81"/>
    </row>
    <row r="434" spans="6:31" x14ac:dyDescent="0.25">
      <c r="F434" s="84"/>
      <c r="G434" s="84"/>
      <c r="H434" s="84"/>
      <c r="W434" s="170"/>
      <c r="X434" s="170"/>
      <c r="Y434" s="81"/>
      <c r="Z434" s="81"/>
      <c r="AA434" s="81"/>
      <c r="AB434" s="81"/>
      <c r="AC434" s="81"/>
      <c r="AD434" s="81"/>
      <c r="AE434" s="81"/>
    </row>
    <row r="435" spans="6:31" x14ac:dyDescent="0.25">
      <c r="F435" s="84"/>
      <c r="G435" s="84"/>
      <c r="H435" s="84"/>
      <c r="W435" s="170"/>
      <c r="X435" s="170"/>
      <c r="Y435" s="81"/>
      <c r="Z435" s="81"/>
      <c r="AA435" s="81"/>
      <c r="AB435" s="81"/>
      <c r="AC435" s="81"/>
      <c r="AD435" s="81"/>
      <c r="AE435" s="81"/>
    </row>
    <row r="436" spans="6:31" x14ac:dyDescent="0.25">
      <c r="F436" s="84"/>
      <c r="G436" s="84"/>
      <c r="H436" s="84"/>
      <c r="W436" s="170"/>
      <c r="X436" s="170"/>
      <c r="Y436" s="81"/>
      <c r="Z436" s="81"/>
      <c r="AA436" s="81"/>
      <c r="AB436" s="81"/>
      <c r="AC436" s="81"/>
      <c r="AD436" s="81"/>
      <c r="AE436" s="81"/>
    </row>
    <row r="437" spans="6:31" x14ac:dyDescent="0.25">
      <c r="F437" s="84"/>
      <c r="G437" s="84"/>
      <c r="H437" s="84"/>
      <c r="W437" s="170"/>
      <c r="X437" s="170"/>
      <c r="Y437" s="81"/>
      <c r="Z437" s="81"/>
      <c r="AA437" s="81"/>
      <c r="AB437" s="81"/>
      <c r="AC437" s="81"/>
      <c r="AD437" s="81"/>
      <c r="AE437" s="81"/>
    </row>
    <row r="438" spans="6:31" x14ac:dyDescent="0.25">
      <c r="F438" s="84"/>
      <c r="G438" s="84"/>
      <c r="H438" s="84"/>
      <c r="W438" s="170"/>
      <c r="X438" s="170"/>
      <c r="Y438" s="81"/>
      <c r="Z438" s="81"/>
      <c r="AA438" s="81"/>
      <c r="AB438" s="81"/>
      <c r="AC438" s="81"/>
      <c r="AD438" s="81"/>
      <c r="AE438" s="81"/>
    </row>
    <row r="439" spans="6:31" x14ac:dyDescent="0.25">
      <c r="F439" s="84"/>
      <c r="G439" s="84"/>
      <c r="H439" s="84"/>
      <c r="W439" s="170"/>
      <c r="X439" s="170"/>
      <c r="Y439" s="81"/>
      <c r="Z439" s="81"/>
      <c r="AA439" s="81"/>
      <c r="AB439" s="81"/>
      <c r="AC439" s="81"/>
      <c r="AD439" s="81"/>
      <c r="AE439" s="81"/>
    </row>
    <row r="440" spans="6:31" x14ac:dyDescent="0.25">
      <c r="F440" s="84"/>
      <c r="G440" s="84"/>
      <c r="H440" s="84"/>
      <c r="W440" s="170"/>
      <c r="X440" s="170"/>
      <c r="Y440" s="81"/>
      <c r="Z440" s="81"/>
      <c r="AA440" s="81"/>
      <c r="AB440" s="81"/>
      <c r="AC440" s="81"/>
      <c r="AD440" s="81"/>
      <c r="AE440" s="81"/>
    </row>
    <row r="441" spans="6:31" x14ac:dyDescent="0.25">
      <c r="F441" s="84"/>
      <c r="G441" s="84"/>
      <c r="H441" s="84"/>
      <c r="W441" s="170"/>
      <c r="X441" s="170"/>
      <c r="Y441" s="81"/>
      <c r="Z441" s="81"/>
      <c r="AA441" s="81"/>
      <c r="AB441" s="81"/>
      <c r="AC441" s="81"/>
      <c r="AD441" s="81"/>
      <c r="AE441" s="81"/>
    </row>
    <row r="442" spans="6:31" x14ac:dyDescent="0.25">
      <c r="F442" s="84"/>
      <c r="G442" s="84"/>
      <c r="H442" s="84"/>
      <c r="W442" s="170"/>
      <c r="X442" s="170"/>
      <c r="Y442" s="81"/>
      <c r="Z442" s="81"/>
      <c r="AA442" s="81"/>
      <c r="AB442" s="81"/>
      <c r="AC442" s="81"/>
      <c r="AD442" s="81"/>
      <c r="AE442" s="81"/>
    </row>
    <row r="443" spans="6:31" x14ac:dyDescent="0.25">
      <c r="F443" s="84"/>
      <c r="G443" s="84"/>
      <c r="H443" s="84"/>
      <c r="W443" s="170"/>
      <c r="X443" s="170"/>
      <c r="Y443" s="81"/>
      <c r="Z443" s="81"/>
      <c r="AA443" s="81"/>
      <c r="AB443" s="81"/>
      <c r="AC443" s="81"/>
      <c r="AD443" s="81"/>
      <c r="AE443" s="81"/>
    </row>
    <row r="444" spans="6:31" x14ac:dyDescent="0.25">
      <c r="F444" s="84"/>
      <c r="G444" s="84"/>
      <c r="H444" s="84"/>
      <c r="W444" s="170"/>
      <c r="X444" s="170"/>
      <c r="Y444" s="81"/>
      <c r="Z444" s="81"/>
      <c r="AA444" s="81"/>
      <c r="AB444" s="81"/>
      <c r="AC444" s="81"/>
      <c r="AD444" s="81"/>
      <c r="AE444" s="81"/>
    </row>
    <row r="445" spans="6:31" x14ac:dyDescent="0.25">
      <c r="F445" s="84"/>
      <c r="G445" s="84"/>
      <c r="H445" s="84"/>
      <c r="W445" s="170"/>
      <c r="X445" s="170"/>
      <c r="Y445" s="81"/>
      <c r="Z445" s="81"/>
      <c r="AA445" s="81"/>
      <c r="AB445" s="81"/>
      <c r="AC445" s="81"/>
      <c r="AD445" s="81"/>
      <c r="AE445" s="81"/>
    </row>
    <row r="446" spans="6:31" x14ac:dyDescent="0.25">
      <c r="F446" s="84"/>
      <c r="G446" s="84"/>
      <c r="H446" s="84"/>
      <c r="W446" s="170"/>
      <c r="X446" s="170"/>
      <c r="Y446" s="81"/>
      <c r="Z446" s="81"/>
      <c r="AA446" s="81"/>
      <c r="AB446" s="81"/>
      <c r="AC446" s="81"/>
      <c r="AD446" s="81"/>
      <c r="AE446" s="81"/>
    </row>
    <row r="447" spans="6:31" x14ac:dyDescent="0.25">
      <c r="F447" s="84"/>
      <c r="G447" s="84"/>
      <c r="H447" s="84"/>
      <c r="W447" s="170"/>
      <c r="X447" s="170"/>
      <c r="Y447" s="81"/>
      <c r="Z447" s="81"/>
      <c r="AA447" s="81"/>
      <c r="AB447" s="81"/>
      <c r="AC447" s="81"/>
      <c r="AD447" s="81"/>
      <c r="AE447" s="81"/>
    </row>
    <row r="448" spans="6:31" x14ac:dyDescent="0.25">
      <c r="F448" s="84"/>
      <c r="G448" s="84"/>
      <c r="H448" s="84"/>
      <c r="W448" s="170"/>
      <c r="X448" s="170"/>
      <c r="Y448" s="81"/>
      <c r="Z448" s="81"/>
      <c r="AA448" s="81"/>
      <c r="AB448" s="81"/>
      <c r="AC448" s="81"/>
      <c r="AD448" s="81"/>
      <c r="AE448" s="81"/>
    </row>
    <row r="449" spans="6:31" x14ac:dyDescent="0.25">
      <c r="F449" s="84"/>
      <c r="G449" s="84"/>
      <c r="H449" s="84"/>
      <c r="W449" s="170"/>
      <c r="X449" s="170"/>
      <c r="Y449" s="81"/>
      <c r="Z449" s="81"/>
      <c r="AA449" s="81"/>
      <c r="AB449" s="81"/>
      <c r="AC449" s="81"/>
      <c r="AD449" s="81"/>
      <c r="AE449" s="81"/>
    </row>
    <row r="450" spans="6:31" x14ac:dyDescent="0.25">
      <c r="F450" s="84"/>
      <c r="G450" s="84"/>
      <c r="H450" s="84"/>
      <c r="W450" s="170"/>
      <c r="X450" s="170"/>
      <c r="Y450" s="81"/>
      <c r="Z450" s="81"/>
      <c r="AA450" s="81"/>
      <c r="AB450" s="81"/>
      <c r="AC450" s="81"/>
      <c r="AD450" s="81"/>
      <c r="AE450" s="81"/>
    </row>
    <row r="451" spans="6:31" x14ac:dyDescent="0.25">
      <c r="F451" s="84"/>
      <c r="G451" s="84"/>
      <c r="H451" s="84"/>
      <c r="W451" s="170"/>
      <c r="X451" s="170"/>
      <c r="Y451" s="81"/>
      <c r="Z451" s="81"/>
      <c r="AA451" s="81"/>
      <c r="AB451" s="81"/>
      <c r="AC451" s="81"/>
      <c r="AD451" s="81"/>
      <c r="AE451" s="81"/>
    </row>
    <row r="452" spans="6:31" x14ac:dyDescent="0.25">
      <c r="F452" s="84"/>
      <c r="G452" s="84"/>
      <c r="H452" s="84"/>
      <c r="W452" s="170"/>
      <c r="X452" s="170"/>
      <c r="Y452" s="81"/>
      <c r="Z452" s="81"/>
      <c r="AA452" s="81"/>
      <c r="AB452" s="81"/>
      <c r="AC452" s="81"/>
      <c r="AD452" s="81"/>
      <c r="AE452" s="81"/>
    </row>
    <row r="453" spans="6:31" x14ac:dyDescent="0.25">
      <c r="F453" s="84"/>
      <c r="G453" s="84"/>
      <c r="H453" s="84"/>
      <c r="W453" s="170"/>
      <c r="X453" s="170"/>
      <c r="Y453" s="81"/>
      <c r="Z453" s="81"/>
      <c r="AA453" s="81"/>
      <c r="AB453" s="81"/>
      <c r="AC453" s="81"/>
      <c r="AD453" s="81"/>
      <c r="AE453" s="81"/>
    </row>
    <row r="454" spans="6:31" x14ac:dyDescent="0.25">
      <c r="F454" s="84"/>
      <c r="G454" s="84"/>
      <c r="H454" s="84"/>
      <c r="W454" s="170"/>
      <c r="X454" s="170"/>
      <c r="Y454" s="81"/>
      <c r="Z454" s="81"/>
      <c r="AA454" s="81"/>
      <c r="AB454" s="81"/>
      <c r="AC454" s="81"/>
      <c r="AD454" s="81"/>
      <c r="AE454" s="81"/>
    </row>
    <row r="455" spans="6:31" x14ac:dyDescent="0.25">
      <c r="F455" s="84"/>
      <c r="G455" s="84"/>
      <c r="H455" s="84"/>
      <c r="W455" s="170"/>
      <c r="X455" s="170"/>
      <c r="Y455" s="81"/>
      <c r="Z455" s="81"/>
      <c r="AA455" s="81"/>
      <c r="AB455" s="81"/>
      <c r="AC455" s="81"/>
      <c r="AD455" s="81"/>
      <c r="AE455" s="81"/>
    </row>
    <row r="456" spans="6:31" x14ac:dyDescent="0.25">
      <c r="F456" s="84"/>
      <c r="G456" s="84"/>
      <c r="H456" s="84"/>
      <c r="W456" s="170"/>
      <c r="X456" s="170"/>
      <c r="Y456" s="81"/>
      <c r="Z456" s="81"/>
      <c r="AA456" s="81"/>
      <c r="AB456" s="81"/>
      <c r="AC456" s="81"/>
      <c r="AD456" s="81"/>
      <c r="AE456" s="81"/>
    </row>
    <row r="457" spans="6:31" x14ac:dyDescent="0.25">
      <c r="F457" s="84"/>
      <c r="G457" s="84"/>
      <c r="H457" s="84"/>
      <c r="W457" s="170"/>
      <c r="X457" s="170"/>
      <c r="Y457" s="81"/>
      <c r="Z457" s="81"/>
      <c r="AA457" s="81"/>
      <c r="AB457" s="81"/>
      <c r="AC457" s="81"/>
      <c r="AD457" s="81"/>
      <c r="AE457" s="81"/>
    </row>
    <row r="458" spans="6:31" x14ac:dyDescent="0.25">
      <c r="F458" s="84"/>
      <c r="G458" s="84"/>
      <c r="H458" s="84"/>
      <c r="W458" s="170"/>
      <c r="X458" s="170"/>
      <c r="Y458" s="81"/>
      <c r="Z458" s="81"/>
      <c r="AA458" s="81"/>
      <c r="AB458" s="81"/>
      <c r="AC458" s="81"/>
      <c r="AD458" s="81"/>
      <c r="AE458" s="81"/>
    </row>
    <row r="459" spans="6:31" x14ac:dyDescent="0.25">
      <c r="F459" s="84"/>
      <c r="G459" s="84"/>
      <c r="H459" s="84"/>
      <c r="W459" s="170"/>
      <c r="X459" s="170"/>
      <c r="Y459" s="81"/>
      <c r="Z459" s="81"/>
      <c r="AA459" s="81"/>
      <c r="AB459" s="81"/>
      <c r="AC459" s="81"/>
      <c r="AD459" s="81"/>
      <c r="AE459" s="81"/>
    </row>
    <row r="460" spans="6:31" x14ac:dyDescent="0.25">
      <c r="F460" s="84"/>
      <c r="G460" s="84"/>
      <c r="H460" s="84"/>
      <c r="W460" s="170"/>
      <c r="X460" s="170"/>
      <c r="Y460" s="81"/>
      <c r="Z460" s="81"/>
      <c r="AA460" s="81"/>
      <c r="AB460" s="81"/>
      <c r="AC460" s="81"/>
      <c r="AD460" s="81"/>
      <c r="AE460" s="81"/>
    </row>
    <row r="461" spans="6:31" x14ac:dyDescent="0.25">
      <c r="F461" s="84"/>
      <c r="G461" s="84"/>
      <c r="H461" s="84"/>
      <c r="W461" s="170"/>
      <c r="X461" s="170"/>
      <c r="Y461" s="81"/>
      <c r="Z461" s="81"/>
      <c r="AA461" s="81"/>
      <c r="AB461" s="81"/>
      <c r="AC461" s="81"/>
      <c r="AD461" s="81"/>
      <c r="AE461" s="81"/>
    </row>
    <row r="462" spans="6:31" x14ac:dyDescent="0.25">
      <c r="F462" s="84"/>
      <c r="G462" s="84"/>
      <c r="H462" s="84"/>
      <c r="W462" s="170"/>
      <c r="X462" s="170"/>
      <c r="Y462" s="81"/>
      <c r="Z462" s="81"/>
      <c r="AA462" s="81"/>
      <c r="AB462" s="81"/>
      <c r="AC462" s="81"/>
      <c r="AD462" s="81"/>
      <c r="AE462" s="81"/>
    </row>
    <row r="463" spans="6:31" x14ac:dyDescent="0.25">
      <c r="F463" s="84"/>
      <c r="G463" s="84"/>
      <c r="H463" s="84"/>
      <c r="W463" s="170"/>
      <c r="X463" s="170"/>
      <c r="Y463" s="81"/>
      <c r="Z463" s="81"/>
      <c r="AA463" s="81"/>
      <c r="AB463" s="81"/>
      <c r="AC463" s="81"/>
      <c r="AD463" s="81"/>
      <c r="AE463" s="81"/>
    </row>
    <row r="464" spans="6:31" x14ac:dyDescent="0.25">
      <c r="F464" s="84"/>
      <c r="G464" s="84"/>
      <c r="H464" s="84"/>
      <c r="W464" s="170"/>
      <c r="X464" s="170"/>
      <c r="Y464" s="81"/>
      <c r="Z464" s="81"/>
      <c r="AA464" s="81"/>
      <c r="AB464" s="81"/>
      <c r="AC464" s="81"/>
      <c r="AD464" s="81"/>
      <c r="AE464" s="81"/>
    </row>
    <row r="465" spans="6:31" x14ac:dyDescent="0.25">
      <c r="F465" s="84"/>
      <c r="G465" s="84"/>
      <c r="H465" s="84"/>
      <c r="W465" s="170"/>
      <c r="X465" s="170"/>
      <c r="Y465" s="81"/>
      <c r="Z465" s="81"/>
      <c r="AA465" s="81"/>
      <c r="AB465" s="81"/>
      <c r="AC465" s="81"/>
      <c r="AD465" s="81"/>
      <c r="AE465" s="81"/>
    </row>
    <row r="466" spans="6:31" x14ac:dyDescent="0.25">
      <c r="F466" s="84"/>
      <c r="G466" s="84"/>
      <c r="H466" s="84"/>
      <c r="W466" s="170"/>
      <c r="X466" s="170"/>
      <c r="Y466" s="81"/>
      <c r="Z466" s="81"/>
      <c r="AA466" s="81"/>
      <c r="AB466" s="81"/>
      <c r="AC466" s="81"/>
      <c r="AD466" s="81"/>
      <c r="AE466" s="81"/>
    </row>
    <row r="467" spans="6:31" x14ac:dyDescent="0.25">
      <c r="F467" s="84"/>
      <c r="G467" s="84"/>
      <c r="H467" s="84"/>
      <c r="W467" s="170"/>
      <c r="X467" s="170"/>
      <c r="Y467" s="81"/>
      <c r="Z467" s="81"/>
      <c r="AA467" s="81"/>
      <c r="AB467" s="81"/>
      <c r="AC467" s="81"/>
      <c r="AD467" s="81"/>
      <c r="AE467" s="81"/>
    </row>
    <row r="468" spans="6:31" x14ac:dyDescent="0.25">
      <c r="F468" s="84"/>
      <c r="G468" s="84"/>
      <c r="H468" s="84"/>
      <c r="W468" s="170"/>
      <c r="X468" s="170"/>
      <c r="Y468" s="81"/>
      <c r="Z468" s="81"/>
      <c r="AA468" s="81"/>
      <c r="AB468" s="81"/>
      <c r="AC468" s="81"/>
      <c r="AD468" s="81"/>
      <c r="AE468" s="81"/>
    </row>
    <row r="469" spans="6:31" x14ac:dyDescent="0.25">
      <c r="F469" s="84"/>
      <c r="G469" s="84"/>
      <c r="H469" s="84"/>
      <c r="W469" s="170"/>
      <c r="X469" s="170"/>
      <c r="Y469" s="81"/>
      <c r="Z469" s="81"/>
      <c r="AA469" s="81"/>
      <c r="AB469" s="81"/>
      <c r="AC469" s="81"/>
      <c r="AD469" s="81"/>
      <c r="AE469" s="81"/>
    </row>
    <row r="470" spans="6:31" x14ac:dyDescent="0.25">
      <c r="F470" s="84"/>
      <c r="G470" s="84"/>
      <c r="H470" s="84"/>
      <c r="W470" s="170"/>
      <c r="X470" s="170"/>
      <c r="Y470" s="81"/>
      <c r="Z470" s="81"/>
      <c r="AA470" s="81"/>
      <c r="AB470" s="81"/>
      <c r="AC470" s="81"/>
      <c r="AD470" s="81"/>
      <c r="AE470" s="81"/>
    </row>
    <row r="471" spans="6:31" x14ac:dyDescent="0.25">
      <c r="F471" s="84"/>
      <c r="G471" s="84"/>
      <c r="H471" s="84"/>
      <c r="W471" s="170"/>
      <c r="X471" s="170"/>
      <c r="Y471" s="81"/>
      <c r="Z471" s="81"/>
      <c r="AA471" s="81"/>
      <c r="AB471" s="81"/>
      <c r="AC471" s="81"/>
      <c r="AD471" s="81"/>
      <c r="AE471" s="81"/>
    </row>
    <row r="472" spans="6:31" x14ac:dyDescent="0.25">
      <c r="F472" s="84"/>
      <c r="G472" s="84"/>
      <c r="H472" s="84"/>
      <c r="W472" s="170"/>
      <c r="X472" s="170"/>
      <c r="Y472" s="81"/>
      <c r="Z472" s="81"/>
      <c r="AA472" s="81"/>
      <c r="AB472" s="81"/>
      <c r="AC472" s="81"/>
      <c r="AD472" s="81"/>
      <c r="AE472" s="81"/>
    </row>
    <row r="473" spans="6:31" x14ac:dyDescent="0.25">
      <c r="F473" s="84"/>
      <c r="G473" s="84"/>
      <c r="H473" s="84"/>
      <c r="W473" s="170"/>
      <c r="X473" s="170"/>
      <c r="Y473" s="81"/>
      <c r="Z473" s="81"/>
      <c r="AA473" s="81"/>
      <c r="AB473" s="81"/>
      <c r="AC473" s="81"/>
      <c r="AD473" s="81"/>
      <c r="AE473" s="81"/>
    </row>
    <row r="474" spans="6:31" x14ac:dyDescent="0.25">
      <c r="F474" s="84"/>
      <c r="G474" s="84"/>
      <c r="H474" s="84"/>
      <c r="W474" s="170"/>
      <c r="X474" s="170"/>
      <c r="Y474" s="81"/>
      <c r="Z474" s="81"/>
      <c r="AA474" s="81"/>
      <c r="AB474" s="81"/>
      <c r="AC474" s="81"/>
      <c r="AD474" s="81"/>
      <c r="AE474" s="81"/>
    </row>
    <row r="475" spans="6:31" x14ac:dyDescent="0.25">
      <c r="F475" s="84"/>
      <c r="G475" s="84"/>
      <c r="H475" s="84"/>
      <c r="W475" s="170"/>
      <c r="X475" s="170"/>
      <c r="Y475" s="81"/>
      <c r="Z475" s="81"/>
      <c r="AA475" s="81"/>
      <c r="AB475" s="81"/>
      <c r="AC475" s="81"/>
      <c r="AD475" s="81"/>
      <c r="AE475" s="81"/>
    </row>
    <row r="476" spans="6:31" x14ac:dyDescent="0.25">
      <c r="F476" s="84"/>
      <c r="G476" s="84"/>
      <c r="H476" s="84"/>
      <c r="W476" s="170"/>
      <c r="X476" s="170"/>
      <c r="Y476" s="81"/>
      <c r="Z476" s="81"/>
      <c r="AA476" s="81"/>
      <c r="AB476" s="81"/>
      <c r="AC476" s="81"/>
      <c r="AD476" s="81"/>
      <c r="AE476" s="81"/>
    </row>
    <row r="477" spans="6:31" x14ac:dyDescent="0.25">
      <c r="F477" s="84"/>
      <c r="G477" s="84"/>
      <c r="H477" s="84"/>
      <c r="W477" s="170"/>
      <c r="X477" s="170"/>
      <c r="Y477" s="81"/>
      <c r="Z477" s="81"/>
      <c r="AA477" s="81"/>
      <c r="AB477" s="81"/>
      <c r="AC477" s="81"/>
      <c r="AD477" s="81"/>
      <c r="AE477" s="81"/>
    </row>
    <row r="478" spans="6:31" x14ac:dyDescent="0.25">
      <c r="F478" s="84"/>
      <c r="G478" s="84"/>
      <c r="H478" s="84"/>
      <c r="W478" s="170"/>
      <c r="X478" s="170"/>
      <c r="Y478" s="81"/>
      <c r="Z478" s="81"/>
      <c r="AA478" s="81"/>
      <c r="AB478" s="81"/>
      <c r="AC478" s="81"/>
      <c r="AD478" s="81"/>
      <c r="AE478" s="81"/>
    </row>
    <row r="479" spans="6:31" x14ac:dyDescent="0.25">
      <c r="F479" s="84"/>
      <c r="G479" s="84"/>
      <c r="H479" s="84"/>
      <c r="W479" s="170"/>
      <c r="X479" s="170"/>
      <c r="Y479" s="81"/>
      <c r="Z479" s="81"/>
      <c r="AA479" s="81"/>
      <c r="AB479" s="81"/>
      <c r="AC479" s="81"/>
      <c r="AD479" s="81"/>
      <c r="AE479" s="81"/>
    </row>
    <row r="480" spans="6:31" x14ac:dyDescent="0.25">
      <c r="F480" s="84"/>
      <c r="G480" s="84"/>
      <c r="H480" s="84"/>
      <c r="W480" s="170"/>
      <c r="X480" s="170"/>
      <c r="Y480" s="81"/>
      <c r="Z480" s="81"/>
      <c r="AA480" s="81"/>
      <c r="AB480" s="81"/>
      <c r="AC480" s="81"/>
      <c r="AD480" s="81"/>
      <c r="AE480" s="81"/>
    </row>
    <row r="481" spans="6:31" x14ac:dyDescent="0.25">
      <c r="F481" s="84"/>
      <c r="G481" s="84"/>
      <c r="H481" s="84"/>
      <c r="W481" s="170"/>
      <c r="X481" s="170"/>
      <c r="Y481" s="81"/>
      <c r="Z481" s="81"/>
      <c r="AA481" s="81"/>
      <c r="AB481" s="81"/>
      <c r="AC481" s="81"/>
      <c r="AD481" s="81"/>
      <c r="AE481" s="81"/>
    </row>
    <row r="482" spans="6:31" x14ac:dyDescent="0.25">
      <c r="F482" s="84"/>
      <c r="G482" s="84"/>
      <c r="H482" s="84"/>
      <c r="W482" s="170"/>
      <c r="X482" s="170"/>
      <c r="Y482" s="81"/>
      <c r="Z482" s="81"/>
      <c r="AA482" s="81"/>
      <c r="AB482" s="81"/>
      <c r="AC482" s="81"/>
      <c r="AD482" s="81"/>
      <c r="AE482" s="81"/>
    </row>
    <row r="483" spans="6:31" x14ac:dyDescent="0.25">
      <c r="F483" s="84"/>
      <c r="G483" s="84"/>
      <c r="H483" s="84"/>
      <c r="W483" s="170"/>
      <c r="X483" s="170"/>
      <c r="Y483" s="81"/>
      <c r="Z483" s="81"/>
      <c r="AA483" s="81"/>
      <c r="AB483" s="81"/>
      <c r="AC483" s="81"/>
      <c r="AD483" s="81"/>
      <c r="AE483" s="81"/>
    </row>
    <row r="484" spans="6:31" x14ac:dyDescent="0.25">
      <c r="F484" s="84"/>
      <c r="G484" s="84"/>
      <c r="H484" s="84"/>
      <c r="W484" s="170"/>
      <c r="X484" s="170"/>
      <c r="Y484" s="81"/>
      <c r="Z484" s="81"/>
      <c r="AA484" s="81"/>
      <c r="AB484" s="81"/>
      <c r="AC484" s="81"/>
      <c r="AD484" s="81"/>
      <c r="AE484" s="81"/>
    </row>
    <row r="485" spans="6:31" x14ac:dyDescent="0.25">
      <c r="F485" s="84"/>
      <c r="G485" s="84"/>
      <c r="H485" s="84"/>
      <c r="W485" s="170"/>
      <c r="X485" s="170"/>
      <c r="Y485" s="81"/>
      <c r="Z485" s="81"/>
      <c r="AA485" s="81"/>
      <c r="AB485" s="81"/>
      <c r="AC485" s="81"/>
      <c r="AD485" s="81"/>
      <c r="AE485" s="81"/>
    </row>
    <row r="486" spans="6:31" x14ac:dyDescent="0.25">
      <c r="F486" s="84"/>
      <c r="G486" s="84"/>
      <c r="H486" s="84"/>
      <c r="W486" s="170"/>
      <c r="X486" s="170"/>
      <c r="Y486" s="81"/>
      <c r="Z486" s="81"/>
      <c r="AA486" s="81"/>
      <c r="AB486" s="81"/>
      <c r="AC486" s="81"/>
      <c r="AD486" s="81"/>
      <c r="AE486" s="81"/>
    </row>
    <row r="487" spans="6:31" x14ac:dyDescent="0.25">
      <c r="F487" s="84"/>
      <c r="G487" s="84"/>
      <c r="H487" s="84"/>
      <c r="W487" s="170"/>
      <c r="X487" s="170"/>
      <c r="Y487" s="81"/>
      <c r="Z487" s="81"/>
      <c r="AA487" s="81"/>
      <c r="AB487" s="81"/>
      <c r="AC487" s="81"/>
      <c r="AD487" s="81"/>
      <c r="AE487" s="81"/>
    </row>
    <row r="488" spans="6:31" x14ac:dyDescent="0.25">
      <c r="F488" s="84"/>
      <c r="G488" s="84"/>
      <c r="H488" s="84"/>
      <c r="W488" s="170"/>
      <c r="X488" s="170"/>
      <c r="Y488" s="81"/>
      <c r="Z488" s="81"/>
      <c r="AA488" s="81"/>
      <c r="AB488" s="81"/>
      <c r="AC488" s="81"/>
      <c r="AD488" s="81"/>
      <c r="AE488" s="81"/>
    </row>
    <row r="489" spans="6:31" x14ac:dyDescent="0.25">
      <c r="F489" s="84"/>
      <c r="G489" s="84"/>
      <c r="H489" s="84"/>
      <c r="W489" s="170"/>
      <c r="X489" s="170"/>
      <c r="Y489" s="81"/>
      <c r="Z489" s="81"/>
      <c r="AA489" s="81"/>
      <c r="AB489" s="81"/>
      <c r="AC489" s="81"/>
      <c r="AD489" s="81"/>
      <c r="AE489" s="81"/>
    </row>
    <row r="490" spans="6:31" x14ac:dyDescent="0.25">
      <c r="F490" s="84"/>
      <c r="G490" s="84"/>
      <c r="H490" s="84"/>
      <c r="W490" s="170"/>
      <c r="X490" s="170"/>
      <c r="Y490" s="81"/>
      <c r="Z490" s="81"/>
      <c r="AA490" s="81"/>
      <c r="AB490" s="81"/>
      <c r="AC490" s="81"/>
      <c r="AD490" s="81"/>
      <c r="AE490" s="81"/>
    </row>
    <row r="491" spans="6:31" x14ac:dyDescent="0.25">
      <c r="F491" s="84"/>
      <c r="G491" s="84"/>
      <c r="H491" s="84"/>
      <c r="W491" s="170"/>
      <c r="X491" s="170"/>
      <c r="Y491" s="81"/>
      <c r="Z491" s="81"/>
      <c r="AA491" s="81"/>
      <c r="AB491" s="81"/>
      <c r="AC491" s="81"/>
      <c r="AD491" s="81"/>
      <c r="AE491" s="81"/>
    </row>
    <row r="492" spans="6:31" x14ac:dyDescent="0.25">
      <c r="F492" s="84"/>
      <c r="G492" s="84"/>
      <c r="H492" s="84"/>
      <c r="W492" s="170"/>
      <c r="X492" s="170"/>
      <c r="Y492" s="81"/>
      <c r="Z492" s="81"/>
      <c r="AA492" s="81"/>
      <c r="AB492" s="81"/>
      <c r="AC492" s="81"/>
      <c r="AD492" s="81"/>
      <c r="AE492" s="81"/>
    </row>
    <row r="493" spans="6:31" x14ac:dyDescent="0.25">
      <c r="F493" s="84"/>
      <c r="G493" s="84"/>
      <c r="H493" s="84"/>
      <c r="W493" s="170"/>
      <c r="X493" s="170"/>
      <c r="Y493" s="81"/>
      <c r="Z493" s="81"/>
      <c r="AA493" s="81"/>
      <c r="AB493" s="81"/>
      <c r="AC493" s="81"/>
      <c r="AD493" s="81"/>
      <c r="AE493" s="81"/>
    </row>
    <row r="494" spans="6:31" x14ac:dyDescent="0.25">
      <c r="F494" s="84"/>
      <c r="G494" s="84"/>
      <c r="H494" s="84"/>
      <c r="W494" s="170"/>
      <c r="X494" s="170"/>
      <c r="Y494" s="81"/>
      <c r="Z494" s="81"/>
      <c r="AA494" s="81"/>
      <c r="AB494" s="81"/>
      <c r="AC494" s="81"/>
      <c r="AD494" s="81"/>
      <c r="AE494" s="81"/>
    </row>
    <row r="495" spans="6:31" x14ac:dyDescent="0.25">
      <c r="F495" s="84"/>
      <c r="G495" s="84"/>
      <c r="H495" s="84"/>
      <c r="W495" s="170"/>
      <c r="X495" s="170"/>
      <c r="Y495" s="81"/>
      <c r="Z495" s="81"/>
      <c r="AA495" s="81"/>
      <c r="AB495" s="81"/>
      <c r="AC495" s="81"/>
      <c r="AD495" s="81"/>
      <c r="AE495" s="81"/>
    </row>
    <row r="496" spans="6:31" x14ac:dyDescent="0.25">
      <c r="F496" s="84"/>
      <c r="G496" s="84"/>
      <c r="H496" s="84"/>
      <c r="W496" s="170"/>
      <c r="X496" s="170"/>
      <c r="Y496" s="81"/>
      <c r="Z496" s="81"/>
      <c r="AA496" s="81"/>
      <c r="AB496" s="81"/>
      <c r="AC496" s="81"/>
      <c r="AD496" s="81"/>
      <c r="AE496" s="81"/>
    </row>
    <row r="497" spans="6:31" x14ac:dyDescent="0.25">
      <c r="F497" s="84"/>
      <c r="G497" s="84"/>
      <c r="H497" s="84"/>
      <c r="W497" s="170"/>
      <c r="X497" s="170"/>
      <c r="Y497" s="81"/>
      <c r="Z497" s="81"/>
      <c r="AA497" s="81"/>
      <c r="AB497" s="81"/>
      <c r="AC497" s="81"/>
      <c r="AD497" s="81"/>
      <c r="AE497" s="81"/>
    </row>
    <row r="498" spans="6:31" x14ac:dyDescent="0.25">
      <c r="F498" s="84"/>
      <c r="G498" s="84"/>
      <c r="H498" s="84"/>
      <c r="W498" s="170"/>
      <c r="X498" s="170"/>
      <c r="Y498" s="81"/>
      <c r="Z498" s="81"/>
      <c r="AA498" s="81"/>
      <c r="AB498" s="81"/>
      <c r="AC498" s="81"/>
      <c r="AD498" s="81"/>
      <c r="AE498" s="81"/>
    </row>
    <row r="499" spans="6:31" x14ac:dyDescent="0.25">
      <c r="F499" s="84"/>
      <c r="G499" s="84"/>
      <c r="H499" s="84"/>
      <c r="W499" s="170"/>
      <c r="X499" s="170"/>
      <c r="Y499" s="81"/>
      <c r="Z499" s="81"/>
      <c r="AA499" s="81"/>
      <c r="AB499" s="81"/>
      <c r="AC499" s="81"/>
      <c r="AD499" s="81"/>
      <c r="AE499" s="81"/>
    </row>
    <row r="500" spans="6:31" x14ac:dyDescent="0.25">
      <c r="F500" s="84"/>
      <c r="G500" s="84"/>
      <c r="H500" s="84"/>
      <c r="W500" s="170"/>
      <c r="X500" s="170"/>
      <c r="Y500" s="81"/>
      <c r="Z500" s="81"/>
      <c r="AA500" s="81"/>
      <c r="AB500" s="81"/>
      <c r="AC500" s="81"/>
      <c r="AD500" s="81"/>
      <c r="AE500" s="81"/>
    </row>
    <row r="501" spans="6:31" x14ac:dyDescent="0.25">
      <c r="F501" s="84"/>
      <c r="G501" s="84"/>
      <c r="H501" s="84"/>
      <c r="W501" s="170"/>
      <c r="X501" s="170"/>
      <c r="Y501" s="81"/>
      <c r="Z501" s="81"/>
      <c r="AA501" s="81"/>
      <c r="AB501" s="81"/>
      <c r="AC501" s="81"/>
      <c r="AD501" s="81"/>
      <c r="AE501" s="81"/>
    </row>
    <row r="502" spans="6:31" x14ac:dyDescent="0.25">
      <c r="F502" s="84"/>
      <c r="G502" s="84"/>
      <c r="H502" s="84"/>
      <c r="W502" s="170"/>
      <c r="X502" s="170"/>
      <c r="Y502" s="81"/>
      <c r="Z502" s="81"/>
      <c r="AA502" s="81"/>
      <c r="AB502" s="81"/>
      <c r="AC502" s="81"/>
      <c r="AD502" s="81"/>
      <c r="AE502" s="81"/>
    </row>
    <row r="503" spans="6:31" x14ac:dyDescent="0.25">
      <c r="F503" s="84"/>
      <c r="G503" s="84"/>
      <c r="H503" s="84"/>
      <c r="W503" s="170"/>
      <c r="X503" s="170"/>
      <c r="Y503" s="81"/>
      <c r="Z503" s="81"/>
      <c r="AA503" s="81"/>
      <c r="AB503" s="81"/>
      <c r="AC503" s="81"/>
      <c r="AD503" s="81"/>
      <c r="AE503" s="81"/>
    </row>
    <row r="504" spans="6:31" x14ac:dyDescent="0.25">
      <c r="F504" s="84"/>
      <c r="G504" s="84"/>
      <c r="H504" s="84"/>
      <c r="W504" s="170"/>
      <c r="X504" s="170"/>
      <c r="Y504" s="81"/>
      <c r="Z504" s="81"/>
      <c r="AA504" s="81"/>
      <c r="AB504" s="81"/>
      <c r="AC504" s="81"/>
      <c r="AD504" s="81"/>
      <c r="AE504" s="81"/>
    </row>
    <row r="505" spans="6:31" x14ac:dyDescent="0.25">
      <c r="F505" s="84"/>
      <c r="G505" s="84"/>
      <c r="H505" s="84"/>
      <c r="W505" s="170"/>
      <c r="X505" s="170"/>
      <c r="Y505" s="81"/>
      <c r="Z505" s="81"/>
      <c r="AA505" s="81"/>
      <c r="AB505" s="81"/>
      <c r="AC505" s="81"/>
      <c r="AD505" s="81"/>
      <c r="AE505" s="81"/>
    </row>
    <row r="506" spans="6:31" x14ac:dyDescent="0.25">
      <c r="F506" s="84"/>
      <c r="G506" s="84"/>
      <c r="H506" s="84"/>
      <c r="W506" s="170"/>
      <c r="X506" s="170"/>
      <c r="Y506" s="81"/>
      <c r="Z506" s="81"/>
      <c r="AA506" s="81"/>
      <c r="AB506" s="81"/>
      <c r="AC506" s="81"/>
      <c r="AD506" s="81"/>
      <c r="AE506" s="81"/>
    </row>
    <row r="507" spans="6:31" x14ac:dyDescent="0.25">
      <c r="F507" s="84"/>
      <c r="G507" s="84"/>
      <c r="H507" s="84"/>
      <c r="W507" s="170"/>
      <c r="X507" s="170"/>
      <c r="Y507" s="81"/>
      <c r="Z507" s="81"/>
      <c r="AA507" s="81"/>
      <c r="AB507" s="81"/>
      <c r="AC507" s="81"/>
      <c r="AD507" s="81"/>
      <c r="AE507" s="81"/>
    </row>
    <row r="508" spans="6:31" x14ac:dyDescent="0.25">
      <c r="F508" s="84"/>
      <c r="G508" s="84"/>
      <c r="H508" s="84"/>
      <c r="W508" s="170"/>
      <c r="X508" s="170"/>
      <c r="Y508" s="81"/>
      <c r="Z508" s="81"/>
      <c r="AA508" s="81"/>
      <c r="AB508" s="81"/>
      <c r="AC508" s="81"/>
      <c r="AD508" s="81"/>
      <c r="AE508" s="81"/>
    </row>
    <row r="509" spans="6:31" x14ac:dyDescent="0.25">
      <c r="F509" s="84"/>
      <c r="G509" s="84"/>
      <c r="H509" s="84"/>
      <c r="W509" s="170"/>
      <c r="X509" s="170"/>
      <c r="Y509" s="81"/>
      <c r="Z509" s="81"/>
      <c r="AA509" s="81"/>
      <c r="AB509" s="81"/>
      <c r="AC509" s="81"/>
      <c r="AD509" s="81"/>
      <c r="AE509" s="81"/>
    </row>
    <row r="510" spans="6:31" x14ac:dyDescent="0.25">
      <c r="F510" s="84"/>
      <c r="G510" s="84"/>
      <c r="H510" s="84"/>
      <c r="W510" s="170"/>
      <c r="X510" s="170"/>
      <c r="Y510" s="81"/>
      <c r="Z510" s="81"/>
      <c r="AA510" s="81"/>
      <c r="AB510" s="81"/>
      <c r="AC510" s="81"/>
      <c r="AD510" s="81"/>
      <c r="AE510" s="81"/>
    </row>
    <row r="511" spans="6:31" x14ac:dyDescent="0.25">
      <c r="F511" s="84"/>
      <c r="G511" s="84"/>
      <c r="H511" s="84"/>
      <c r="W511" s="170"/>
      <c r="X511" s="170"/>
      <c r="Y511" s="81"/>
      <c r="Z511" s="81"/>
      <c r="AA511" s="81"/>
      <c r="AB511" s="81"/>
      <c r="AC511" s="81"/>
      <c r="AD511" s="81"/>
      <c r="AE511" s="81"/>
    </row>
    <row r="512" spans="6:31" x14ac:dyDescent="0.25">
      <c r="F512" s="84"/>
      <c r="G512" s="84"/>
      <c r="H512" s="84"/>
      <c r="W512" s="170"/>
      <c r="X512" s="170"/>
      <c r="Y512" s="81"/>
      <c r="Z512" s="81"/>
      <c r="AA512" s="81"/>
      <c r="AB512" s="81"/>
      <c r="AC512" s="81"/>
      <c r="AD512" s="81"/>
      <c r="AE512" s="81"/>
    </row>
    <row r="513" spans="6:31" x14ac:dyDescent="0.25">
      <c r="F513" s="84"/>
      <c r="G513" s="84"/>
      <c r="H513" s="84"/>
      <c r="W513" s="170"/>
      <c r="X513" s="170"/>
      <c r="Y513" s="81"/>
      <c r="Z513" s="81"/>
      <c r="AA513" s="81"/>
      <c r="AB513" s="81"/>
      <c r="AC513" s="81"/>
      <c r="AD513" s="81"/>
      <c r="AE513" s="81"/>
    </row>
    <row r="514" spans="6:31" x14ac:dyDescent="0.25">
      <c r="F514" s="84"/>
      <c r="G514" s="84"/>
      <c r="H514" s="84"/>
      <c r="W514" s="170"/>
      <c r="X514" s="170"/>
      <c r="Y514" s="81"/>
      <c r="Z514" s="81"/>
      <c r="AA514" s="81"/>
      <c r="AB514" s="81"/>
      <c r="AC514" s="81"/>
      <c r="AD514" s="81"/>
      <c r="AE514" s="81"/>
    </row>
    <row r="515" spans="6:31" x14ac:dyDescent="0.25">
      <c r="F515" s="84"/>
      <c r="G515" s="84"/>
      <c r="H515" s="84"/>
      <c r="W515" s="170"/>
      <c r="X515" s="170"/>
      <c r="Y515" s="81"/>
      <c r="Z515" s="81"/>
      <c r="AA515" s="81"/>
      <c r="AB515" s="81"/>
      <c r="AC515" s="81"/>
      <c r="AD515" s="81"/>
      <c r="AE515" s="81"/>
    </row>
    <row r="516" spans="6:31" x14ac:dyDescent="0.25">
      <c r="F516" s="84"/>
      <c r="G516" s="84"/>
      <c r="H516" s="84"/>
      <c r="W516" s="170"/>
      <c r="X516" s="170"/>
      <c r="Y516" s="81"/>
      <c r="Z516" s="81"/>
      <c r="AA516" s="81"/>
      <c r="AB516" s="81"/>
      <c r="AC516" s="81"/>
      <c r="AD516" s="81"/>
      <c r="AE516" s="81"/>
    </row>
    <row r="517" spans="6:31" x14ac:dyDescent="0.25">
      <c r="F517" s="84"/>
      <c r="G517" s="84"/>
      <c r="H517" s="84"/>
      <c r="W517" s="170"/>
      <c r="X517" s="170"/>
      <c r="Y517" s="81"/>
      <c r="Z517" s="81"/>
      <c r="AA517" s="81"/>
      <c r="AB517" s="81"/>
      <c r="AC517" s="81"/>
      <c r="AD517" s="81"/>
      <c r="AE517" s="81"/>
    </row>
    <row r="518" spans="6:31" x14ac:dyDescent="0.25">
      <c r="F518" s="84"/>
      <c r="G518" s="84"/>
      <c r="H518" s="84"/>
      <c r="W518" s="170"/>
      <c r="X518" s="170"/>
      <c r="Y518" s="81"/>
      <c r="Z518" s="81"/>
      <c r="AA518" s="81"/>
      <c r="AB518" s="81"/>
      <c r="AC518" s="81"/>
      <c r="AD518" s="81"/>
      <c r="AE518" s="81"/>
    </row>
    <row r="519" spans="6:31" x14ac:dyDescent="0.25">
      <c r="F519" s="84"/>
      <c r="G519" s="84"/>
      <c r="H519" s="84"/>
      <c r="W519" s="170"/>
      <c r="X519" s="170"/>
      <c r="Y519" s="81"/>
      <c r="Z519" s="81"/>
      <c r="AA519" s="81"/>
      <c r="AB519" s="81"/>
      <c r="AC519" s="81"/>
      <c r="AD519" s="81"/>
      <c r="AE519" s="81"/>
    </row>
    <row r="520" spans="6:31" x14ac:dyDescent="0.25">
      <c r="F520" s="84"/>
      <c r="G520" s="84"/>
      <c r="H520" s="84"/>
      <c r="W520" s="170"/>
      <c r="X520" s="170"/>
      <c r="Y520" s="81"/>
      <c r="Z520" s="81"/>
      <c r="AA520" s="81"/>
      <c r="AB520" s="81"/>
      <c r="AC520" s="81"/>
      <c r="AD520" s="81"/>
      <c r="AE520" s="81"/>
    </row>
    <row r="521" spans="6:31" x14ac:dyDescent="0.25">
      <c r="F521" s="84"/>
      <c r="G521" s="84"/>
      <c r="H521" s="84"/>
      <c r="W521" s="170"/>
      <c r="X521" s="170"/>
      <c r="Y521" s="81"/>
      <c r="Z521" s="81"/>
      <c r="AA521" s="81"/>
      <c r="AB521" s="81"/>
      <c r="AC521" s="81"/>
      <c r="AD521" s="81"/>
      <c r="AE521" s="81"/>
    </row>
    <row r="522" spans="6:31" x14ac:dyDescent="0.25">
      <c r="F522" s="84"/>
      <c r="G522" s="84"/>
      <c r="H522" s="84"/>
      <c r="W522" s="170"/>
      <c r="X522" s="170"/>
      <c r="Y522" s="81"/>
      <c r="Z522" s="81"/>
      <c r="AA522" s="81"/>
      <c r="AB522" s="81"/>
      <c r="AC522" s="81"/>
      <c r="AD522" s="81"/>
      <c r="AE522" s="81"/>
    </row>
    <row r="523" spans="6:31" x14ac:dyDescent="0.25">
      <c r="F523" s="84"/>
      <c r="G523" s="84"/>
      <c r="H523" s="84"/>
      <c r="W523" s="170"/>
      <c r="X523" s="170"/>
      <c r="Y523" s="81"/>
      <c r="Z523" s="81"/>
      <c r="AA523" s="81"/>
      <c r="AB523" s="81"/>
      <c r="AC523" s="81"/>
      <c r="AD523" s="81"/>
      <c r="AE523" s="81"/>
    </row>
    <row r="524" spans="6:31" x14ac:dyDescent="0.25">
      <c r="F524" s="84"/>
      <c r="G524" s="84"/>
      <c r="H524" s="84"/>
      <c r="W524" s="170"/>
      <c r="X524" s="170"/>
      <c r="Y524" s="81"/>
      <c r="Z524" s="81"/>
      <c r="AA524" s="81"/>
      <c r="AB524" s="81"/>
      <c r="AC524" s="81"/>
      <c r="AD524" s="81"/>
      <c r="AE524" s="81"/>
    </row>
    <row r="525" spans="6:31" x14ac:dyDescent="0.25">
      <c r="F525" s="84"/>
      <c r="G525" s="84"/>
      <c r="H525" s="84"/>
      <c r="W525" s="170"/>
      <c r="X525" s="170"/>
      <c r="Y525" s="81"/>
      <c r="Z525" s="81"/>
      <c r="AA525" s="81"/>
      <c r="AB525" s="81"/>
      <c r="AC525" s="81"/>
      <c r="AD525" s="81"/>
      <c r="AE525" s="81"/>
    </row>
    <row r="526" spans="6:31" x14ac:dyDescent="0.25">
      <c r="F526" s="84"/>
      <c r="G526" s="84"/>
      <c r="H526" s="84"/>
      <c r="W526" s="170"/>
      <c r="X526" s="170"/>
      <c r="Y526" s="81"/>
      <c r="Z526" s="81"/>
      <c r="AA526" s="81"/>
      <c r="AB526" s="81"/>
      <c r="AC526" s="81"/>
      <c r="AD526" s="81"/>
      <c r="AE526" s="81"/>
    </row>
    <row r="527" spans="6:31" x14ac:dyDescent="0.25">
      <c r="F527" s="84"/>
      <c r="G527" s="84"/>
      <c r="H527" s="84"/>
      <c r="W527" s="170"/>
      <c r="X527" s="170"/>
      <c r="Y527" s="81"/>
      <c r="Z527" s="81"/>
      <c r="AA527" s="81"/>
      <c r="AB527" s="81"/>
      <c r="AC527" s="81"/>
      <c r="AD527" s="81"/>
      <c r="AE527" s="81"/>
    </row>
    <row r="528" spans="6:31" x14ac:dyDescent="0.25">
      <c r="F528" s="84"/>
      <c r="G528" s="84"/>
      <c r="H528" s="84"/>
      <c r="W528" s="170"/>
      <c r="X528" s="170"/>
      <c r="Y528" s="81"/>
      <c r="Z528" s="81"/>
      <c r="AA528" s="81"/>
      <c r="AB528" s="81"/>
      <c r="AC528" s="81"/>
      <c r="AD528" s="81"/>
      <c r="AE528" s="81"/>
    </row>
    <row r="529" spans="6:31" x14ac:dyDescent="0.25">
      <c r="F529" s="84"/>
      <c r="G529" s="84"/>
      <c r="H529" s="84"/>
      <c r="W529" s="170"/>
      <c r="X529" s="170"/>
      <c r="Y529" s="81"/>
      <c r="Z529" s="81"/>
      <c r="AA529" s="81"/>
      <c r="AB529" s="81"/>
      <c r="AC529" s="81"/>
      <c r="AD529" s="81"/>
      <c r="AE529" s="81"/>
    </row>
    <row r="530" spans="6:31" x14ac:dyDescent="0.25">
      <c r="F530" s="84"/>
      <c r="G530" s="84"/>
      <c r="H530" s="84"/>
      <c r="W530" s="170"/>
      <c r="X530" s="170"/>
      <c r="Y530" s="81"/>
      <c r="Z530" s="81"/>
      <c r="AA530" s="81"/>
      <c r="AB530" s="81"/>
      <c r="AC530" s="81"/>
      <c r="AD530" s="81"/>
      <c r="AE530" s="81"/>
    </row>
    <row r="531" spans="6:31" x14ac:dyDescent="0.25">
      <c r="F531" s="84"/>
      <c r="G531" s="84"/>
      <c r="H531" s="84"/>
      <c r="W531" s="170"/>
      <c r="X531" s="170"/>
      <c r="Y531" s="81"/>
      <c r="Z531" s="81"/>
      <c r="AA531" s="81"/>
      <c r="AB531" s="81"/>
      <c r="AC531" s="81"/>
      <c r="AD531" s="81"/>
      <c r="AE531" s="81"/>
    </row>
    <row r="532" spans="6:31" x14ac:dyDescent="0.25">
      <c r="F532" s="84"/>
      <c r="G532" s="84"/>
      <c r="H532" s="84"/>
      <c r="W532" s="170"/>
      <c r="X532" s="170"/>
      <c r="Y532" s="81"/>
      <c r="Z532" s="81"/>
      <c r="AA532" s="81"/>
      <c r="AB532" s="81"/>
      <c r="AC532" s="81"/>
      <c r="AD532" s="81"/>
      <c r="AE532" s="81"/>
    </row>
    <row r="533" spans="6:31" x14ac:dyDescent="0.25">
      <c r="F533" s="84"/>
      <c r="G533" s="84"/>
      <c r="H533" s="84"/>
      <c r="W533" s="170"/>
      <c r="X533" s="170"/>
      <c r="Y533" s="81"/>
      <c r="Z533" s="81"/>
      <c r="AA533" s="81"/>
      <c r="AB533" s="81"/>
      <c r="AC533" s="81"/>
      <c r="AD533" s="81"/>
      <c r="AE533" s="81"/>
    </row>
    <row r="534" spans="6:31" x14ac:dyDescent="0.25">
      <c r="F534" s="84"/>
      <c r="G534" s="84"/>
      <c r="H534" s="84"/>
      <c r="W534" s="170"/>
      <c r="X534" s="170"/>
      <c r="Y534" s="81"/>
      <c r="Z534" s="81"/>
      <c r="AA534" s="81"/>
      <c r="AB534" s="81"/>
      <c r="AC534" s="81"/>
      <c r="AD534" s="81"/>
      <c r="AE534" s="81"/>
    </row>
    <row r="535" spans="6:31" x14ac:dyDescent="0.25">
      <c r="F535" s="84"/>
      <c r="G535" s="84"/>
      <c r="H535" s="84"/>
      <c r="W535" s="170"/>
      <c r="X535" s="170"/>
      <c r="Y535" s="81"/>
      <c r="Z535" s="81"/>
      <c r="AA535" s="81"/>
      <c r="AB535" s="81"/>
      <c r="AC535" s="81"/>
      <c r="AD535" s="81"/>
      <c r="AE535" s="81"/>
    </row>
    <row r="536" spans="6:31" x14ac:dyDescent="0.25">
      <c r="F536" s="84"/>
      <c r="G536" s="84"/>
      <c r="H536" s="84"/>
      <c r="W536" s="170"/>
      <c r="X536" s="170"/>
      <c r="Y536" s="81"/>
      <c r="Z536" s="81"/>
      <c r="AA536" s="81"/>
      <c r="AB536" s="81"/>
      <c r="AC536" s="81"/>
      <c r="AD536" s="81"/>
      <c r="AE536" s="81"/>
    </row>
    <row r="537" spans="6:31" x14ac:dyDescent="0.25">
      <c r="F537" s="84"/>
      <c r="G537" s="84"/>
      <c r="H537" s="84"/>
      <c r="W537" s="170"/>
      <c r="X537" s="170"/>
      <c r="Y537" s="81"/>
      <c r="Z537" s="81"/>
      <c r="AA537" s="81"/>
      <c r="AB537" s="81"/>
      <c r="AC537" s="81"/>
      <c r="AD537" s="81"/>
      <c r="AE537" s="81"/>
    </row>
    <row r="538" spans="6:31" x14ac:dyDescent="0.25">
      <c r="F538" s="84"/>
      <c r="G538" s="84"/>
      <c r="H538" s="84"/>
      <c r="W538" s="170"/>
      <c r="X538" s="170"/>
      <c r="Y538" s="81"/>
      <c r="Z538" s="81"/>
      <c r="AA538" s="81"/>
      <c r="AB538" s="81"/>
      <c r="AC538" s="81"/>
      <c r="AD538" s="81"/>
      <c r="AE538" s="81"/>
    </row>
    <row r="539" spans="6:31" x14ac:dyDescent="0.25">
      <c r="F539" s="84"/>
      <c r="G539" s="84"/>
      <c r="H539" s="84"/>
      <c r="W539" s="170"/>
      <c r="X539" s="170"/>
      <c r="Y539" s="81"/>
      <c r="Z539" s="81"/>
      <c r="AA539" s="81"/>
      <c r="AB539" s="81"/>
      <c r="AC539" s="81"/>
      <c r="AD539" s="81"/>
      <c r="AE539" s="81"/>
    </row>
    <row r="540" spans="6:31" x14ac:dyDescent="0.25">
      <c r="F540" s="84"/>
      <c r="G540" s="84"/>
      <c r="H540" s="84"/>
      <c r="W540" s="170"/>
      <c r="X540" s="170"/>
      <c r="Y540" s="81"/>
      <c r="Z540" s="81"/>
      <c r="AA540" s="81"/>
      <c r="AB540" s="81"/>
      <c r="AC540" s="81"/>
      <c r="AD540" s="81"/>
      <c r="AE540" s="81"/>
    </row>
    <row r="541" spans="6:31" x14ac:dyDescent="0.25">
      <c r="F541" s="84"/>
      <c r="G541" s="84"/>
      <c r="H541" s="84"/>
      <c r="W541" s="170"/>
      <c r="X541" s="170"/>
      <c r="Y541" s="81"/>
      <c r="Z541" s="81"/>
      <c r="AA541" s="81"/>
      <c r="AB541" s="81"/>
      <c r="AC541" s="81"/>
      <c r="AD541" s="81"/>
      <c r="AE541" s="81"/>
    </row>
    <row r="542" spans="6:31" x14ac:dyDescent="0.25">
      <c r="F542" s="84"/>
      <c r="G542" s="84"/>
      <c r="H542" s="84"/>
      <c r="W542" s="170"/>
      <c r="X542" s="170"/>
      <c r="Y542" s="81"/>
      <c r="Z542" s="81"/>
      <c r="AA542" s="81"/>
      <c r="AB542" s="81"/>
      <c r="AC542" s="81"/>
      <c r="AD542" s="81"/>
      <c r="AE542" s="81"/>
    </row>
    <row r="543" spans="6:31" x14ac:dyDescent="0.25">
      <c r="F543" s="84"/>
      <c r="G543" s="84"/>
      <c r="H543" s="84"/>
      <c r="W543" s="170"/>
      <c r="X543" s="170"/>
      <c r="Y543" s="81"/>
      <c r="Z543" s="81"/>
      <c r="AA543" s="81"/>
      <c r="AB543" s="81"/>
      <c r="AC543" s="81"/>
      <c r="AD543" s="81"/>
      <c r="AE543" s="81"/>
    </row>
    <row r="544" spans="6:31" x14ac:dyDescent="0.25">
      <c r="F544" s="84"/>
      <c r="G544" s="84"/>
      <c r="H544" s="84"/>
      <c r="W544" s="170"/>
      <c r="X544" s="170"/>
      <c r="Y544" s="81"/>
      <c r="Z544" s="81"/>
      <c r="AA544" s="81"/>
      <c r="AB544" s="81"/>
      <c r="AC544" s="81"/>
      <c r="AD544" s="81"/>
      <c r="AE544" s="81"/>
    </row>
    <row r="545" spans="6:31" x14ac:dyDescent="0.25">
      <c r="F545" s="84"/>
      <c r="G545" s="84"/>
      <c r="H545" s="84"/>
      <c r="W545" s="170"/>
      <c r="X545" s="170"/>
      <c r="Y545" s="81"/>
      <c r="Z545" s="81"/>
      <c r="AA545" s="81"/>
      <c r="AB545" s="81"/>
      <c r="AC545" s="81"/>
      <c r="AD545" s="81"/>
      <c r="AE545" s="81"/>
    </row>
    <row r="546" spans="6:31" x14ac:dyDescent="0.25">
      <c r="F546" s="84"/>
      <c r="G546" s="84"/>
      <c r="H546" s="84"/>
      <c r="W546" s="170"/>
      <c r="X546" s="170"/>
      <c r="Y546" s="81"/>
      <c r="Z546" s="81"/>
      <c r="AA546" s="81"/>
      <c r="AB546" s="81"/>
      <c r="AC546" s="81"/>
      <c r="AD546" s="81"/>
      <c r="AE546" s="81"/>
    </row>
    <row r="547" spans="6:31" x14ac:dyDescent="0.25">
      <c r="F547" s="84"/>
      <c r="G547" s="84"/>
      <c r="H547" s="84"/>
      <c r="W547" s="170"/>
      <c r="X547" s="170"/>
      <c r="Y547" s="81"/>
      <c r="Z547" s="81"/>
      <c r="AA547" s="81"/>
      <c r="AB547" s="81"/>
      <c r="AC547" s="81"/>
      <c r="AD547" s="81"/>
      <c r="AE547" s="81"/>
    </row>
    <row r="548" spans="6:31" x14ac:dyDescent="0.25">
      <c r="F548" s="84"/>
      <c r="G548" s="84"/>
      <c r="H548" s="84"/>
      <c r="W548" s="170"/>
      <c r="X548" s="170"/>
      <c r="Y548" s="81"/>
      <c r="Z548" s="81"/>
      <c r="AA548" s="81"/>
      <c r="AB548" s="81"/>
      <c r="AC548" s="81"/>
      <c r="AD548" s="81"/>
      <c r="AE548" s="81"/>
    </row>
    <row r="549" spans="6:31" x14ac:dyDescent="0.25">
      <c r="F549" s="84"/>
      <c r="G549" s="84"/>
      <c r="H549" s="84"/>
      <c r="W549" s="170"/>
      <c r="X549" s="170"/>
      <c r="Y549" s="81"/>
      <c r="Z549" s="81"/>
      <c r="AA549" s="81"/>
      <c r="AB549" s="81"/>
      <c r="AC549" s="81"/>
      <c r="AD549" s="81"/>
      <c r="AE549" s="81"/>
    </row>
    <row r="550" spans="6:31" x14ac:dyDescent="0.25">
      <c r="F550" s="84"/>
      <c r="G550" s="84"/>
      <c r="H550" s="84"/>
      <c r="W550" s="170"/>
      <c r="X550" s="170"/>
      <c r="Y550" s="81"/>
      <c r="Z550" s="81"/>
      <c r="AA550" s="81"/>
      <c r="AB550" s="81"/>
      <c r="AC550" s="81"/>
      <c r="AD550" s="81"/>
      <c r="AE550" s="81"/>
    </row>
    <row r="551" spans="6:31" x14ac:dyDescent="0.25">
      <c r="F551" s="84"/>
      <c r="G551" s="84"/>
      <c r="H551" s="84"/>
      <c r="W551" s="170"/>
      <c r="X551" s="170"/>
      <c r="Y551" s="81"/>
      <c r="Z551" s="81"/>
      <c r="AA551" s="81"/>
      <c r="AB551" s="81"/>
      <c r="AC551" s="81"/>
      <c r="AD551" s="81"/>
      <c r="AE551" s="81"/>
    </row>
    <row r="552" spans="6:31" x14ac:dyDescent="0.25">
      <c r="F552" s="84"/>
      <c r="G552" s="84"/>
      <c r="H552" s="84"/>
      <c r="W552" s="170"/>
      <c r="X552" s="170"/>
      <c r="Y552" s="81"/>
      <c r="Z552" s="81"/>
      <c r="AA552" s="81"/>
      <c r="AB552" s="81"/>
      <c r="AC552" s="81"/>
      <c r="AD552" s="81"/>
      <c r="AE552" s="81"/>
    </row>
    <row r="553" spans="6:31" x14ac:dyDescent="0.25">
      <c r="F553" s="84"/>
      <c r="G553" s="84"/>
      <c r="H553" s="84"/>
      <c r="W553" s="170"/>
      <c r="X553" s="170"/>
      <c r="Y553" s="81"/>
      <c r="Z553" s="81"/>
      <c r="AA553" s="81"/>
      <c r="AB553" s="81"/>
      <c r="AC553" s="81"/>
      <c r="AD553" s="81"/>
      <c r="AE553" s="81"/>
    </row>
    <row r="554" spans="6:31" x14ac:dyDescent="0.25">
      <c r="F554" s="84"/>
      <c r="G554" s="84"/>
      <c r="H554" s="84"/>
      <c r="W554" s="170"/>
      <c r="X554" s="170"/>
      <c r="Y554" s="81"/>
      <c r="Z554" s="81"/>
      <c r="AA554" s="81"/>
      <c r="AB554" s="81"/>
      <c r="AC554" s="81"/>
      <c r="AD554" s="81"/>
      <c r="AE554" s="81"/>
    </row>
    <row r="555" spans="6:31" x14ac:dyDescent="0.25">
      <c r="F555" s="84"/>
      <c r="G555" s="84"/>
      <c r="H555" s="84"/>
      <c r="W555" s="170"/>
      <c r="X555" s="170"/>
      <c r="Y555" s="81"/>
      <c r="Z555" s="81"/>
      <c r="AA555" s="81"/>
      <c r="AB555" s="81"/>
      <c r="AC555" s="81"/>
      <c r="AD555" s="81"/>
      <c r="AE555" s="81"/>
    </row>
    <row r="556" spans="6:31" x14ac:dyDescent="0.25">
      <c r="F556" s="84"/>
      <c r="G556" s="84"/>
      <c r="H556" s="84"/>
      <c r="W556" s="170"/>
      <c r="X556" s="170"/>
      <c r="Y556" s="81"/>
      <c r="Z556" s="81"/>
      <c r="AA556" s="81"/>
      <c r="AB556" s="81"/>
      <c r="AC556" s="81"/>
      <c r="AD556" s="81"/>
      <c r="AE556" s="81"/>
    </row>
    <row r="557" spans="6:31" x14ac:dyDescent="0.25">
      <c r="F557" s="84"/>
      <c r="G557" s="84"/>
      <c r="H557" s="84"/>
      <c r="W557" s="170"/>
      <c r="X557" s="170"/>
      <c r="Y557" s="81"/>
      <c r="Z557" s="81"/>
      <c r="AA557" s="81"/>
      <c r="AB557" s="81"/>
      <c r="AC557" s="81"/>
      <c r="AD557" s="81"/>
      <c r="AE557" s="81"/>
    </row>
    <row r="558" spans="6:31" x14ac:dyDescent="0.25">
      <c r="F558" s="84"/>
      <c r="G558" s="84"/>
      <c r="H558" s="84"/>
      <c r="W558" s="170"/>
      <c r="X558" s="170"/>
      <c r="Y558" s="81"/>
      <c r="Z558" s="81"/>
      <c r="AA558" s="81"/>
      <c r="AB558" s="81"/>
      <c r="AC558" s="81"/>
      <c r="AD558" s="81"/>
      <c r="AE558" s="81"/>
    </row>
    <row r="559" spans="6:31" x14ac:dyDescent="0.25">
      <c r="F559" s="84"/>
      <c r="G559" s="84"/>
      <c r="H559" s="84"/>
      <c r="W559" s="170"/>
      <c r="X559" s="170"/>
      <c r="Y559" s="81"/>
      <c r="Z559" s="81"/>
      <c r="AA559" s="81"/>
      <c r="AB559" s="81"/>
      <c r="AC559" s="81"/>
      <c r="AD559" s="81"/>
      <c r="AE559" s="81"/>
    </row>
    <row r="560" spans="6:31" x14ac:dyDescent="0.25">
      <c r="F560" s="84"/>
      <c r="G560" s="84"/>
      <c r="H560" s="84"/>
      <c r="W560" s="170"/>
      <c r="X560" s="170"/>
      <c r="Y560" s="81"/>
      <c r="Z560" s="81"/>
      <c r="AA560" s="81"/>
      <c r="AB560" s="81"/>
      <c r="AC560" s="81"/>
      <c r="AD560" s="81"/>
      <c r="AE560" s="81"/>
    </row>
    <row r="561" spans="6:31" x14ac:dyDescent="0.25">
      <c r="F561" s="84"/>
      <c r="G561" s="84"/>
      <c r="H561" s="84"/>
      <c r="W561" s="170"/>
      <c r="X561" s="170"/>
      <c r="Y561" s="81"/>
      <c r="Z561" s="81"/>
      <c r="AA561" s="81"/>
      <c r="AB561" s="81"/>
      <c r="AC561" s="81"/>
      <c r="AD561" s="81"/>
      <c r="AE561" s="81"/>
    </row>
    <row r="562" spans="6:31" x14ac:dyDescent="0.25">
      <c r="F562" s="84"/>
      <c r="G562" s="84"/>
      <c r="H562" s="84"/>
      <c r="W562" s="170"/>
      <c r="X562" s="170"/>
      <c r="Y562" s="81"/>
      <c r="Z562" s="81"/>
      <c r="AA562" s="81"/>
      <c r="AB562" s="81"/>
      <c r="AC562" s="81"/>
      <c r="AD562" s="81"/>
      <c r="AE562" s="81"/>
    </row>
    <row r="563" spans="6:31" x14ac:dyDescent="0.25">
      <c r="F563" s="84"/>
      <c r="G563" s="84"/>
      <c r="H563" s="84"/>
      <c r="W563" s="170"/>
      <c r="X563" s="170"/>
      <c r="Y563" s="81"/>
      <c r="Z563" s="81"/>
      <c r="AA563" s="81"/>
      <c r="AB563" s="81"/>
      <c r="AC563" s="81"/>
      <c r="AD563" s="81"/>
      <c r="AE563" s="81"/>
    </row>
    <row r="564" spans="6:31" x14ac:dyDescent="0.25">
      <c r="F564" s="84"/>
      <c r="G564" s="84"/>
      <c r="H564" s="84"/>
      <c r="W564" s="170"/>
      <c r="X564" s="170"/>
      <c r="Y564" s="81"/>
      <c r="Z564" s="81"/>
      <c r="AA564" s="81"/>
      <c r="AB564" s="81"/>
      <c r="AC564" s="81"/>
      <c r="AD564" s="81"/>
      <c r="AE564" s="81"/>
    </row>
    <row r="565" spans="6:31" x14ac:dyDescent="0.25">
      <c r="F565" s="84"/>
      <c r="G565" s="84"/>
      <c r="H565" s="84"/>
      <c r="W565" s="170"/>
      <c r="X565" s="170"/>
      <c r="Y565" s="81"/>
      <c r="Z565" s="81"/>
      <c r="AA565" s="81"/>
      <c r="AB565" s="81"/>
      <c r="AC565" s="81"/>
      <c r="AD565" s="81"/>
      <c r="AE565" s="81"/>
    </row>
    <row r="566" spans="6:31" x14ac:dyDescent="0.25">
      <c r="F566" s="84"/>
      <c r="G566" s="84"/>
      <c r="H566" s="84"/>
      <c r="W566" s="170"/>
      <c r="X566" s="170"/>
      <c r="Y566" s="81"/>
      <c r="Z566" s="81"/>
      <c r="AA566" s="81"/>
      <c r="AB566" s="81"/>
      <c r="AC566" s="81"/>
      <c r="AD566" s="81"/>
      <c r="AE566" s="81"/>
    </row>
    <row r="567" spans="6:31" x14ac:dyDescent="0.25">
      <c r="F567" s="84"/>
      <c r="G567" s="84"/>
      <c r="H567" s="84"/>
      <c r="W567" s="170"/>
      <c r="X567" s="170"/>
      <c r="Y567" s="81"/>
      <c r="Z567" s="81"/>
      <c r="AA567" s="81"/>
      <c r="AB567" s="81"/>
      <c r="AC567" s="81"/>
      <c r="AD567" s="81"/>
      <c r="AE567" s="81"/>
    </row>
    <row r="568" spans="6:31" x14ac:dyDescent="0.25">
      <c r="F568" s="84"/>
      <c r="G568" s="84"/>
      <c r="H568" s="84"/>
      <c r="W568" s="170"/>
      <c r="X568" s="170"/>
      <c r="Y568" s="81"/>
      <c r="Z568" s="81"/>
      <c r="AA568" s="81"/>
      <c r="AB568" s="81"/>
      <c r="AC568" s="81"/>
      <c r="AD568" s="81"/>
      <c r="AE568" s="81"/>
    </row>
    <row r="569" spans="6:31" x14ac:dyDescent="0.25">
      <c r="F569" s="84"/>
      <c r="G569" s="84"/>
      <c r="H569" s="84"/>
      <c r="W569" s="170"/>
      <c r="X569" s="170"/>
      <c r="Y569" s="81"/>
      <c r="Z569" s="81"/>
      <c r="AA569" s="81"/>
      <c r="AB569" s="81"/>
      <c r="AC569" s="81"/>
      <c r="AD569" s="81"/>
      <c r="AE569" s="81"/>
    </row>
    <row r="570" spans="6:31" x14ac:dyDescent="0.25">
      <c r="F570" s="84"/>
      <c r="G570" s="84"/>
      <c r="H570" s="84"/>
      <c r="W570" s="170"/>
      <c r="X570" s="170"/>
      <c r="Y570" s="81"/>
      <c r="Z570" s="81"/>
      <c r="AA570" s="81"/>
      <c r="AB570" s="81"/>
      <c r="AC570" s="81"/>
      <c r="AD570" s="81"/>
      <c r="AE570" s="81"/>
    </row>
    <row r="571" spans="6:31" x14ac:dyDescent="0.25">
      <c r="F571" s="84"/>
      <c r="G571" s="84"/>
      <c r="H571" s="84"/>
      <c r="W571" s="170"/>
      <c r="X571" s="170"/>
      <c r="Y571" s="81"/>
      <c r="Z571" s="81"/>
      <c r="AA571" s="81"/>
      <c r="AB571" s="81"/>
      <c r="AC571" s="81"/>
      <c r="AD571" s="81"/>
      <c r="AE571" s="81"/>
    </row>
    <row r="572" spans="6:31" x14ac:dyDescent="0.25">
      <c r="F572" s="84"/>
      <c r="G572" s="84"/>
      <c r="H572" s="84"/>
      <c r="W572" s="170"/>
      <c r="X572" s="170"/>
      <c r="Y572" s="81"/>
      <c r="Z572" s="81"/>
      <c r="AA572" s="81"/>
      <c r="AB572" s="81"/>
      <c r="AC572" s="81"/>
      <c r="AD572" s="81"/>
      <c r="AE572" s="81"/>
    </row>
    <row r="573" spans="6:31" x14ac:dyDescent="0.25">
      <c r="F573" s="84"/>
      <c r="G573" s="84"/>
      <c r="H573" s="84"/>
      <c r="W573" s="170"/>
      <c r="X573" s="170"/>
      <c r="Y573" s="81"/>
      <c r="Z573" s="81"/>
      <c r="AA573" s="81"/>
      <c r="AB573" s="81"/>
      <c r="AC573" s="81"/>
      <c r="AD573" s="81"/>
      <c r="AE573" s="81"/>
    </row>
    <row r="574" spans="6:31" x14ac:dyDescent="0.25">
      <c r="F574" s="84"/>
      <c r="G574" s="84"/>
      <c r="H574" s="84"/>
      <c r="W574" s="170"/>
      <c r="X574" s="170"/>
      <c r="Y574" s="81"/>
      <c r="Z574" s="81"/>
      <c r="AA574" s="81"/>
      <c r="AB574" s="81"/>
      <c r="AC574" s="81"/>
      <c r="AD574" s="81"/>
      <c r="AE574" s="81"/>
    </row>
    <row r="575" spans="6:31" x14ac:dyDescent="0.25">
      <c r="F575" s="84"/>
      <c r="G575" s="84"/>
      <c r="H575" s="84"/>
      <c r="W575" s="170"/>
      <c r="X575" s="170"/>
      <c r="Y575" s="81"/>
      <c r="Z575" s="81"/>
      <c r="AA575" s="81"/>
      <c r="AB575" s="81"/>
      <c r="AC575" s="81"/>
      <c r="AD575" s="81"/>
      <c r="AE575" s="81"/>
    </row>
    <row r="576" spans="6:31" x14ac:dyDescent="0.25">
      <c r="F576" s="84"/>
      <c r="G576" s="84"/>
      <c r="H576" s="84"/>
      <c r="W576" s="170"/>
      <c r="X576" s="170"/>
      <c r="Y576" s="81"/>
      <c r="Z576" s="81"/>
      <c r="AA576" s="81"/>
      <c r="AB576" s="81"/>
      <c r="AC576" s="81"/>
      <c r="AD576" s="81"/>
      <c r="AE576" s="81"/>
    </row>
    <row r="577" spans="6:31" x14ac:dyDescent="0.25">
      <c r="F577" s="84"/>
      <c r="G577" s="84"/>
      <c r="H577" s="84"/>
      <c r="W577" s="170"/>
      <c r="X577" s="170"/>
      <c r="Y577" s="81"/>
      <c r="Z577" s="81"/>
      <c r="AA577" s="81"/>
      <c r="AB577" s="81"/>
      <c r="AC577" s="81"/>
      <c r="AD577" s="81"/>
      <c r="AE577" s="81"/>
    </row>
    <row r="578" spans="6:31" x14ac:dyDescent="0.25">
      <c r="F578" s="84"/>
      <c r="G578" s="84"/>
      <c r="H578" s="84"/>
      <c r="W578" s="170"/>
      <c r="X578" s="170"/>
      <c r="Y578" s="81"/>
      <c r="Z578" s="81"/>
      <c r="AA578" s="81"/>
      <c r="AB578" s="81"/>
      <c r="AC578" s="81"/>
      <c r="AD578" s="81"/>
      <c r="AE578" s="81"/>
    </row>
    <row r="579" spans="6:31" x14ac:dyDescent="0.25">
      <c r="F579" s="84"/>
      <c r="G579" s="84"/>
      <c r="H579" s="84"/>
      <c r="W579" s="170"/>
      <c r="X579" s="170"/>
      <c r="Y579" s="81"/>
      <c r="Z579" s="81"/>
      <c r="AA579" s="81"/>
      <c r="AB579" s="81"/>
      <c r="AC579" s="81"/>
      <c r="AD579" s="81"/>
      <c r="AE579" s="81"/>
    </row>
    <row r="580" spans="6:31" x14ac:dyDescent="0.25">
      <c r="F580" s="84"/>
      <c r="G580" s="84"/>
      <c r="H580" s="84"/>
      <c r="W580" s="170"/>
      <c r="X580" s="170"/>
      <c r="Y580" s="81"/>
      <c r="Z580" s="81"/>
      <c r="AA580" s="81"/>
      <c r="AB580" s="81"/>
      <c r="AC580" s="81"/>
      <c r="AD580" s="81"/>
      <c r="AE580" s="81"/>
    </row>
    <row r="581" spans="6:31" x14ac:dyDescent="0.25">
      <c r="F581" s="84"/>
      <c r="G581" s="84"/>
      <c r="H581" s="84"/>
      <c r="W581" s="170"/>
      <c r="X581" s="170"/>
      <c r="Y581" s="81"/>
      <c r="Z581" s="81"/>
      <c r="AA581" s="81"/>
      <c r="AB581" s="81"/>
      <c r="AC581" s="81"/>
      <c r="AD581" s="81"/>
      <c r="AE581" s="81"/>
    </row>
    <row r="582" spans="6:31" x14ac:dyDescent="0.25">
      <c r="F582" s="84"/>
      <c r="G582" s="84"/>
      <c r="H582" s="84"/>
      <c r="W582" s="170"/>
      <c r="X582" s="170"/>
      <c r="Y582" s="81"/>
      <c r="Z582" s="81"/>
      <c r="AA582" s="81"/>
      <c r="AB582" s="81"/>
      <c r="AC582" s="81"/>
      <c r="AD582" s="81"/>
      <c r="AE582" s="81"/>
    </row>
    <row r="583" spans="6:31" x14ac:dyDescent="0.25">
      <c r="F583" s="84"/>
      <c r="G583" s="84"/>
      <c r="H583" s="84"/>
      <c r="W583" s="170"/>
      <c r="X583" s="170"/>
      <c r="Y583" s="81"/>
      <c r="Z583" s="81"/>
      <c r="AA583" s="81"/>
      <c r="AB583" s="81"/>
      <c r="AC583" s="81"/>
      <c r="AD583" s="81"/>
      <c r="AE583" s="81"/>
    </row>
    <row r="584" spans="6:31" x14ac:dyDescent="0.25">
      <c r="F584" s="84"/>
      <c r="G584" s="84"/>
      <c r="H584" s="84"/>
      <c r="W584" s="170"/>
      <c r="X584" s="170"/>
      <c r="Y584" s="81"/>
      <c r="Z584" s="81"/>
      <c r="AA584" s="81"/>
      <c r="AB584" s="81"/>
      <c r="AC584" s="81"/>
      <c r="AD584" s="81"/>
      <c r="AE584" s="81"/>
    </row>
    <row r="585" spans="6:31" x14ac:dyDescent="0.25">
      <c r="F585" s="84"/>
      <c r="G585" s="84"/>
      <c r="H585" s="84"/>
      <c r="W585" s="170"/>
      <c r="X585" s="170"/>
      <c r="Y585" s="81"/>
      <c r="Z585" s="81"/>
      <c r="AA585" s="81"/>
      <c r="AB585" s="81"/>
      <c r="AC585" s="81"/>
      <c r="AD585" s="81"/>
      <c r="AE585" s="81"/>
    </row>
    <row r="586" spans="6:31" x14ac:dyDescent="0.25">
      <c r="F586" s="84"/>
      <c r="G586" s="84"/>
      <c r="H586" s="84"/>
      <c r="W586" s="170"/>
      <c r="X586" s="170"/>
      <c r="Y586" s="81"/>
      <c r="Z586" s="81"/>
      <c r="AA586" s="81"/>
      <c r="AB586" s="81"/>
      <c r="AC586" s="81"/>
      <c r="AD586" s="81"/>
      <c r="AE586" s="81"/>
    </row>
    <row r="587" spans="6:31" x14ac:dyDescent="0.25">
      <c r="F587" s="84"/>
      <c r="G587" s="84"/>
      <c r="H587" s="84"/>
      <c r="W587" s="170"/>
      <c r="X587" s="170"/>
      <c r="Y587" s="81"/>
      <c r="Z587" s="81"/>
      <c r="AA587" s="81"/>
      <c r="AB587" s="81"/>
      <c r="AC587" s="81"/>
      <c r="AD587" s="81"/>
      <c r="AE587" s="81"/>
    </row>
    <row r="588" spans="6:31" x14ac:dyDescent="0.25">
      <c r="F588" s="84"/>
      <c r="G588" s="84"/>
      <c r="H588" s="84"/>
      <c r="W588" s="170"/>
      <c r="X588" s="170"/>
      <c r="Y588" s="81"/>
      <c r="Z588" s="81"/>
      <c r="AA588" s="81"/>
      <c r="AB588" s="81"/>
      <c r="AC588" s="81"/>
      <c r="AD588" s="81"/>
      <c r="AE588" s="81"/>
    </row>
    <row r="589" spans="6:31" x14ac:dyDescent="0.25">
      <c r="F589" s="84"/>
      <c r="G589" s="84"/>
      <c r="H589" s="84"/>
      <c r="W589" s="170"/>
      <c r="X589" s="170"/>
      <c r="Y589" s="81"/>
      <c r="Z589" s="81"/>
      <c r="AA589" s="81"/>
      <c r="AB589" s="81"/>
      <c r="AC589" s="81"/>
      <c r="AD589" s="81"/>
      <c r="AE589" s="81"/>
    </row>
    <row r="590" spans="6:31" x14ac:dyDescent="0.25">
      <c r="F590" s="84"/>
      <c r="G590" s="84"/>
      <c r="H590" s="84"/>
      <c r="W590" s="170"/>
      <c r="X590" s="170"/>
      <c r="Y590" s="81"/>
      <c r="Z590" s="81"/>
      <c r="AA590" s="81"/>
      <c r="AB590" s="81"/>
      <c r="AC590" s="81"/>
      <c r="AD590" s="81"/>
      <c r="AE590" s="81"/>
    </row>
    <row r="591" spans="6:31" x14ac:dyDescent="0.25">
      <c r="F591" s="84"/>
      <c r="G591" s="84"/>
      <c r="H591" s="84"/>
      <c r="W591" s="170"/>
      <c r="X591" s="170"/>
      <c r="Y591" s="81"/>
      <c r="Z591" s="81"/>
      <c r="AA591" s="81"/>
      <c r="AB591" s="81"/>
      <c r="AC591" s="81"/>
      <c r="AD591" s="81"/>
      <c r="AE591" s="81"/>
    </row>
    <row r="592" spans="6:31" x14ac:dyDescent="0.25">
      <c r="F592" s="84"/>
      <c r="G592" s="84"/>
      <c r="H592" s="84"/>
      <c r="W592" s="170"/>
      <c r="X592" s="170"/>
      <c r="Y592" s="81"/>
      <c r="Z592" s="81"/>
      <c r="AA592" s="81"/>
      <c r="AB592" s="81"/>
      <c r="AC592" s="81"/>
      <c r="AD592" s="81"/>
      <c r="AE592" s="81"/>
    </row>
    <row r="593" spans="6:31" x14ac:dyDescent="0.25">
      <c r="F593" s="84"/>
      <c r="G593" s="84"/>
      <c r="H593" s="84"/>
      <c r="W593" s="170"/>
      <c r="X593" s="170"/>
      <c r="Y593" s="81"/>
      <c r="Z593" s="81"/>
      <c r="AA593" s="81"/>
      <c r="AB593" s="81"/>
      <c r="AC593" s="81"/>
      <c r="AD593" s="81"/>
      <c r="AE593" s="81"/>
    </row>
    <row r="594" spans="6:31" x14ac:dyDescent="0.25">
      <c r="F594" s="84"/>
      <c r="G594" s="84"/>
      <c r="H594" s="84"/>
      <c r="W594" s="170"/>
      <c r="X594" s="170"/>
      <c r="Y594" s="81"/>
      <c r="Z594" s="81"/>
      <c r="AA594" s="81"/>
      <c r="AB594" s="81"/>
      <c r="AC594" s="81"/>
      <c r="AD594" s="81"/>
      <c r="AE594" s="81"/>
    </row>
    <row r="595" spans="6:31" x14ac:dyDescent="0.25">
      <c r="F595" s="84"/>
      <c r="G595" s="84"/>
      <c r="H595" s="84"/>
      <c r="W595" s="170"/>
      <c r="X595" s="170"/>
      <c r="Y595" s="81"/>
      <c r="Z595" s="81"/>
      <c r="AA595" s="81"/>
      <c r="AB595" s="81"/>
      <c r="AC595" s="81"/>
      <c r="AD595" s="81"/>
      <c r="AE595" s="81"/>
    </row>
    <row r="596" spans="6:31" x14ac:dyDescent="0.25">
      <c r="F596" s="84"/>
      <c r="G596" s="84"/>
      <c r="H596" s="84"/>
      <c r="W596" s="170"/>
      <c r="X596" s="170"/>
      <c r="Y596" s="81"/>
      <c r="Z596" s="81"/>
      <c r="AA596" s="81"/>
      <c r="AB596" s="81"/>
      <c r="AC596" s="81"/>
      <c r="AD596" s="81"/>
      <c r="AE596" s="81"/>
    </row>
    <row r="597" spans="6:31" x14ac:dyDescent="0.25">
      <c r="F597" s="84"/>
      <c r="G597" s="84"/>
      <c r="H597" s="84"/>
      <c r="W597" s="170"/>
      <c r="X597" s="170"/>
      <c r="Y597" s="81"/>
      <c r="Z597" s="81"/>
      <c r="AA597" s="81"/>
      <c r="AB597" s="81"/>
      <c r="AC597" s="81"/>
      <c r="AD597" s="81"/>
      <c r="AE597" s="81"/>
    </row>
    <row r="598" spans="6:31" x14ac:dyDescent="0.25">
      <c r="F598" s="84"/>
      <c r="G598" s="84"/>
      <c r="H598" s="84"/>
      <c r="W598" s="170"/>
      <c r="X598" s="170"/>
      <c r="Y598" s="81"/>
      <c r="Z598" s="81"/>
      <c r="AA598" s="81"/>
      <c r="AB598" s="81"/>
      <c r="AC598" s="81"/>
      <c r="AD598" s="81"/>
      <c r="AE598" s="81"/>
    </row>
    <row r="599" spans="6:31" x14ac:dyDescent="0.25">
      <c r="F599" s="84"/>
      <c r="G599" s="84"/>
      <c r="H599" s="84"/>
      <c r="W599" s="170"/>
      <c r="X599" s="170"/>
      <c r="Y599" s="81"/>
      <c r="Z599" s="81"/>
      <c r="AA599" s="81"/>
      <c r="AB599" s="81"/>
      <c r="AC599" s="81"/>
      <c r="AD599" s="81"/>
      <c r="AE599" s="81"/>
    </row>
    <row r="600" spans="6:31" x14ac:dyDescent="0.25">
      <c r="F600" s="84"/>
      <c r="G600" s="84"/>
      <c r="H600" s="84"/>
      <c r="W600" s="170"/>
      <c r="X600" s="170"/>
      <c r="Y600" s="81"/>
      <c r="Z600" s="81"/>
      <c r="AA600" s="81"/>
      <c r="AB600" s="81"/>
      <c r="AC600" s="81"/>
      <c r="AD600" s="81"/>
      <c r="AE600" s="81"/>
    </row>
    <row r="601" spans="6:31" x14ac:dyDescent="0.25">
      <c r="F601" s="84"/>
      <c r="G601" s="84"/>
      <c r="H601" s="84"/>
      <c r="W601" s="170"/>
      <c r="X601" s="170"/>
      <c r="Y601" s="81"/>
      <c r="Z601" s="81"/>
      <c r="AA601" s="81"/>
      <c r="AB601" s="81"/>
      <c r="AC601" s="81"/>
      <c r="AD601" s="81"/>
      <c r="AE601" s="81"/>
    </row>
    <row r="602" spans="6:31" x14ac:dyDescent="0.25">
      <c r="F602" s="84"/>
      <c r="G602" s="84"/>
      <c r="H602" s="84"/>
      <c r="W602" s="170"/>
      <c r="X602" s="170"/>
      <c r="Y602" s="81"/>
      <c r="Z602" s="81"/>
      <c r="AA602" s="81"/>
      <c r="AB602" s="81"/>
      <c r="AC602" s="81"/>
      <c r="AD602" s="81"/>
      <c r="AE602" s="81"/>
    </row>
    <row r="603" spans="6:31" x14ac:dyDescent="0.25">
      <c r="F603" s="84"/>
      <c r="G603" s="84"/>
      <c r="H603" s="84"/>
      <c r="W603" s="170"/>
      <c r="X603" s="170"/>
      <c r="Y603" s="81"/>
      <c r="Z603" s="81"/>
      <c r="AA603" s="81"/>
      <c r="AB603" s="81"/>
      <c r="AC603" s="81"/>
      <c r="AD603" s="81"/>
      <c r="AE603" s="81"/>
    </row>
    <row r="604" spans="6:31" x14ac:dyDescent="0.25">
      <c r="F604" s="84"/>
      <c r="G604" s="84"/>
      <c r="H604" s="84"/>
      <c r="W604" s="170"/>
      <c r="X604" s="170"/>
      <c r="Y604" s="81"/>
      <c r="Z604" s="81"/>
      <c r="AA604" s="81"/>
      <c r="AB604" s="81"/>
      <c r="AC604" s="81"/>
      <c r="AD604" s="81"/>
      <c r="AE604" s="81"/>
    </row>
    <row r="605" spans="6:31" x14ac:dyDescent="0.25">
      <c r="F605" s="84"/>
      <c r="G605" s="84"/>
      <c r="H605" s="84"/>
      <c r="W605" s="170"/>
      <c r="X605" s="170"/>
      <c r="Y605" s="81"/>
      <c r="Z605" s="81"/>
      <c r="AA605" s="81"/>
      <c r="AB605" s="81"/>
      <c r="AC605" s="81"/>
      <c r="AD605" s="81"/>
      <c r="AE605" s="81"/>
    </row>
    <row r="606" spans="6:31" x14ac:dyDescent="0.25">
      <c r="F606" s="84"/>
      <c r="G606" s="84"/>
      <c r="H606" s="84"/>
      <c r="W606" s="170"/>
      <c r="X606" s="170"/>
      <c r="Y606" s="81"/>
      <c r="Z606" s="81"/>
      <c r="AA606" s="81"/>
      <c r="AB606" s="81"/>
      <c r="AC606" s="81"/>
      <c r="AD606" s="81"/>
      <c r="AE606" s="81"/>
    </row>
    <row r="607" spans="6:31" x14ac:dyDescent="0.25">
      <c r="F607" s="84"/>
      <c r="G607" s="84"/>
      <c r="H607" s="84"/>
      <c r="W607" s="170"/>
      <c r="X607" s="170"/>
      <c r="Y607" s="81"/>
      <c r="Z607" s="81"/>
      <c r="AA607" s="81"/>
      <c r="AB607" s="81"/>
      <c r="AC607" s="81"/>
      <c r="AD607" s="81"/>
      <c r="AE607" s="81"/>
    </row>
    <row r="608" spans="6:31" x14ac:dyDescent="0.25">
      <c r="F608" s="84"/>
      <c r="G608" s="84"/>
      <c r="H608" s="84"/>
      <c r="W608" s="170"/>
      <c r="X608" s="170"/>
      <c r="Y608" s="81"/>
      <c r="Z608" s="81"/>
      <c r="AA608" s="81"/>
      <c r="AB608" s="81"/>
      <c r="AC608" s="81"/>
      <c r="AD608" s="81"/>
      <c r="AE608" s="81"/>
    </row>
    <row r="609" spans="6:31" x14ac:dyDescent="0.25">
      <c r="F609" s="84"/>
      <c r="G609" s="84"/>
      <c r="H609" s="84"/>
      <c r="W609" s="170"/>
      <c r="X609" s="170"/>
      <c r="Y609" s="81"/>
      <c r="Z609" s="81"/>
      <c r="AA609" s="81"/>
      <c r="AB609" s="81"/>
      <c r="AC609" s="81"/>
      <c r="AD609" s="81"/>
      <c r="AE609" s="81"/>
    </row>
  </sheetData>
  <sheetProtection formatRows="0" selectLockedCells="1" selectUnlockedCells="1"/>
  <sortState ref="A1:V101">
    <sortCondition ref="L1:L672"/>
  </sortState>
  <dataConsolidate/>
  <mergeCells count="35">
    <mergeCell ref="L27:L31"/>
    <mergeCell ref="L32:L36"/>
    <mergeCell ref="L37:L41"/>
    <mergeCell ref="L77:L81"/>
    <mergeCell ref="L82:L86"/>
    <mergeCell ref="L47:L51"/>
    <mergeCell ref="L52:L56"/>
    <mergeCell ref="L57:L61"/>
    <mergeCell ref="L62:L66"/>
    <mergeCell ref="L67:L71"/>
    <mergeCell ref="L72:L76"/>
    <mergeCell ref="L42:L46"/>
    <mergeCell ref="B83:B86"/>
    <mergeCell ref="B28:B31"/>
    <mergeCell ref="B33:B36"/>
    <mergeCell ref="B38:B41"/>
    <mergeCell ref="B43:B46"/>
    <mergeCell ref="B48:B51"/>
    <mergeCell ref="B53:B56"/>
    <mergeCell ref="B58:B61"/>
    <mergeCell ref="B63:B66"/>
    <mergeCell ref="B68:B71"/>
    <mergeCell ref="B73:B76"/>
    <mergeCell ref="B78:B81"/>
    <mergeCell ref="B23:B26"/>
    <mergeCell ref="L2:L6"/>
    <mergeCell ref="L7:L11"/>
    <mergeCell ref="L12:L16"/>
    <mergeCell ref="AG1:AP4"/>
    <mergeCell ref="B3:B6"/>
    <mergeCell ref="B8:B11"/>
    <mergeCell ref="B13:B16"/>
    <mergeCell ref="B18:B21"/>
    <mergeCell ref="L17:L21"/>
    <mergeCell ref="L22:L26"/>
  </mergeCells>
  <pageMargins left="0.7" right="0.7" top="0.75" bottom="0.75" header="0.3" footer="0.3"/>
  <pageSetup paperSize="9" scale="35" fitToHeight="0" orientation="landscape" r:id="rId1"/>
  <drawing r:id="rId2"/>
  <legacyDrawing r:id="rId3"/>
  <controls>
    <mc:AlternateContent xmlns:mc="http://schemas.openxmlformats.org/markup-compatibility/2006">
      <mc:Choice Requires="x14">
        <control shapeId="3088" r:id="rId4" name="CommandButton2">
          <controlPr defaultSize="0" autoLine="0" autoPict="0" r:id="rId5">
            <anchor moveWithCells="1">
              <from>
                <xdr:col>22</xdr:col>
                <xdr:colOff>800100</xdr:colOff>
                <xdr:row>1</xdr:row>
                <xdr:rowOff>9525</xdr:rowOff>
              </from>
              <to>
                <xdr:col>23</xdr:col>
                <xdr:colOff>0</xdr:colOff>
                <xdr:row>1</xdr:row>
                <xdr:rowOff>314325</xdr:rowOff>
              </to>
            </anchor>
          </controlPr>
        </control>
      </mc:Choice>
      <mc:Fallback>
        <control shapeId="3088" r:id="rId4" name="CommandButton2"/>
      </mc:Fallback>
    </mc:AlternateContent>
    <mc:AlternateContent xmlns:mc="http://schemas.openxmlformats.org/markup-compatibility/2006">
      <mc:Choice Requires="x14">
        <control shapeId="3087" r:id="rId6" name="CommandButton1">
          <controlPr defaultSize="0" autoLine="0" autoPict="0" r:id="rId7">
            <anchor moveWithCells="1">
              <from>
                <xdr:col>21</xdr:col>
                <xdr:colOff>1371600</xdr:colOff>
                <xdr:row>1</xdr:row>
                <xdr:rowOff>0</xdr:rowOff>
              </from>
              <to>
                <xdr:col>22</xdr:col>
                <xdr:colOff>800100</xdr:colOff>
                <xdr:row>1</xdr:row>
                <xdr:rowOff>314325</xdr:rowOff>
              </to>
            </anchor>
          </controlPr>
        </control>
      </mc:Choice>
      <mc:Fallback>
        <control shapeId="3087" r:id="rId6" name="Command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4"/>
  <sheetViews>
    <sheetView workbookViewId="0">
      <selection activeCell="D1" sqref="D1"/>
    </sheetView>
  </sheetViews>
  <sheetFormatPr defaultRowHeight="15" x14ac:dyDescent="0.25"/>
  <sheetData>
    <row r="1" spans="1:1" x14ac:dyDescent="0.25">
      <c r="A1" s="43" t="b">
        <v>1</v>
      </c>
    </row>
    <row r="2" spans="1:1" x14ac:dyDescent="0.25">
      <c r="A2" s="43" t="b">
        <v>1</v>
      </c>
    </row>
    <row r="3" spans="1:1" x14ac:dyDescent="0.25">
      <c r="A3" s="43" t="b">
        <v>1</v>
      </c>
    </row>
    <row r="4" spans="1:1" x14ac:dyDescent="0.25">
      <c r="A4" s="43" t="b">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P127"/>
  <sheetViews>
    <sheetView workbookViewId="0">
      <selection activeCell="D24" sqref="D24"/>
    </sheetView>
  </sheetViews>
  <sheetFormatPr defaultRowHeight="15" x14ac:dyDescent="0.25"/>
  <cols>
    <col min="2" max="2" width="17.85546875" customWidth="1"/>
    <col min="3" max="3" width="12" customWidth="1"/>
  </cols>
  <sheetData>
    <row r="1" spans="2:16" x14ac:dyDescent="0.25">
      <c r="B1" t="s">
        <v>40</v>
      </c>
    </row>
    <row r="2" spans="2:16" x14ac:dyDescent="0.25">
      <c r="B2" t="str">
        <f>'Retainer Models and Costs'!B23</f>
        <v>Recurring Fee</v>
      </c>
    </row>
    <row r="3" spans="2:16" x14ac:dyDescent="0.25">
      <c r="B3">
        <f>'Retainer Models and Costs'!B24</f>
        <v>0</v>
      </c>
    </row>
    <row r="4" spans="2:16" x14ac:dyDescent="0.25">
      <c r="B4">
        <f>'Retainer Models and Costs'!B25</f>
        <v>0</v>
      </c>
      <c r="K4" t="s">
        <v>39</v>
      </c>
      <c r="M4" s="6" t="s">
        <v>25</v>
      </c>
      <c r="N4" s="6" t="s">
        <v>26</v>
      </c>
      <c r="O4" s="7" t="s">
        <v>0</v>
      </c>
      <c r="P4" s="5" t="s">
        <v>2</v>
      </c>
    </row>
    <row r="5" spans="2:16" x14ac:dyDescent="0.25">
      <c r="B5">
        <f>'Retainer Models and Costs'!B26</f>
        <v>0</v>
      </c>
    </row>
    <row r="13" spans="2:16" x14ac:dyDescent="0.25">
      <c r="D13" s="3"/>
    </row>
    <row r="14" spans="2:16" x14ac:dyDescent="0.25">
      <c r="D14" s="3"/>
    </row>
    <row r="15" spans="2:16" x14ac:dyDescent="0.25">
      <c r="D15" s="3"/>
    </row>
    <row r="16" spans="2:16" x14ac:dyDescent="0.25">
      <c r="D16" s="3"/>
    </row>
    <row r="17" spans="2:5" x14ac:dyDescent="0.25">
      <c r="D17" s="3"/>
    </row>
    <row r="18" spans="2:5" x14ac:dyDescent="0.25">
      <c r="D18" s="3"/>
    </row>
    <row r="19" spans="2:5" x14ac:dyDescent="0.25">
      <c r="D19" s="3"/>
    </row>
    <row r="20" spans="2:5" x14ac:dyDescent="0.25">
      <c r="D20" s="3"/>
    </row>
    <row r="21" spans="2:5" x14ac:dyDescent="0.25">
      <c r="D21" s="3"/>
    </row>
    <row r="22" spans="2:5" x14ac:dyDescent="0.25">
      <c r="B22" s="2"/>
      <c r="C22" s="2"/>
      <c r="D22" s="4"/>
      <c r="E22" s="1"/>
    </row>
    <row r="23" spans="2:5" x14ac:dyDescent="0.25">
      <c r="B23" s="8"/>
      <c r="C23" s="8"/>
      <c r="D23" s="9"/>
      <c r="E23" s="10"/>
    </row>
    <row r="24" spans="2:5" x14ac:dyDescent="0.25">
      <c r="B24" s="11">
        <v>42116</v>
      </c>
      <c r="C24" s="11">
        <v>42145</v>
      </c>
      <c r="D24" s="12">
        <f>ROUNDUP(((C24-B24)/30),0)</f>
        <v>1</v>
      </c>
      <c r="E24" s="13" t="e">
        <f>(('Retainer Models and Costs'!E24*D24)+('Retainer Models and Costs'!#REF!*D24)+('Retainer Models and Costs'!F24*D24)+('Retainer Models and Costs'!#REF!*D24)+('Retainer Models and Costs'!#REF!*D24))</f>
        <v>#VALUE!</v>
      </c>
    </row>
    <row r="25" spans="2:5" x14ac:dyDescent="0.25">
      <c r="B25" s="11">
        <f t="shared" ref="B25:C27" si="0">B24</f>
        <v>42116</v>
      </c>
      <c r="C25" s="11">
        <f t="shared" si="0"/>
        <v>42145</v>
      </c>
      <c r="D25" s="12">
        <f>ROUNDUP(((C25-B25)/30),0)</f>
        <v>1</v>
      </c>
      <c r="E25" s="13" t="e">
        <f>(('Retainer Models and Costs'!E25*D25)+('Retainer Models and Costs'!#REF!*D25)+('Retainer Models and Costs'!F25*D25)+('Retainer Models and Costs'!#REF!*D25)+('Retainer Models and Costs'!#REF!*D25))</f>
        <v>#VALUE!</v>
      </c>
    </row>
    <row r="26" spans="2:5" x14ac:dyDescent="0.25">
      <c r="B26" s="14">
        <f t="shared" si="0"/>
        <v>42116</v>
      </c>
      <c r="C26" s="14">
        <f t="shared" si="0"/>
        <v>42145</v>
      </c>
      <c r="D26" s="12">
        <f>ROUNDUP(((C26-B26)/30),0)</f>
        <v>1</v>
      </c>
      <c r="E26" s="13" t="e">
        <f>(('Retainer Models and Costs'!E26*D26)+('Retainer Models and Costs'!#REF!*D26)+('Retainer Models and Costs'!F26*D26)+('Retainer Models and Costs'!#REF!*D26)+('Retainer Models and Costs'!#REF!*D26))</f>
        <v>#VALUE!</v>
      </c>
    </row>
    <row r="27" spans="2:5" x14ac:dyDescent="0.25">
      <c r="B27" s="15">
        <f t="shared" si="0"/>
        <v>42116</v>
      </c>
      <c r="C27" s="15">
        <f t="shared" si="0"/>
        <v>42145</v>
      </c>
      <c r="D27" s="16">
        <f>ROUNDUP(((C27-B27)/30),0)</f>
        <v>1</v>
      </c>
      <c r="E27" s="17" t="e">
        <f>(('Retainer Models and Costs'!E27*D27)+('Retainer Models and Costs'!#REF!*D27)+('Retainer Models and Costs'!F27*D27)+('Retainer Models and Costs'!#REF!*D27)+('Retainer Models and Costs'!#REF!*D27))</f>
        <v>#VALUE!</v>
      </c>
    </row>
    <row r="28" spans="2:5" x14ac:dyDescent="0.25">
      <c r="B28" s="19"/>
      <c r="C28" s="19"/>
      <c r="D28" s="20"/>
      <c r="E28" s="21"/>
    </row>
    <row r="29" spans="2:5" x14ac:dyDescent="0.25">
      <c r="B29" s="22" t="s">
        <v>5</v>
      </c>
      <c r="C29" s="22" t="s">
        <v>5</v>
      </c>
      <c r="D29" s="23">
        <v>0</v>
      </c>
      <c r="E29" s="24" t="e">
        <f>(('Retainer Models and Costs'!E29*D29)+('Retainer Models and Costs'!#REF!*D29)+('Retainer Models and Costs'!F29*D29)+('Retainer Models and Costs'!#REF!*D29)+('Retainer Models and Costs'!#REF!*D29))</f>
        <v>#VALUE!</v>
      </c>
    </row>
    <row r="30" spans="2:5" x14ac:dyDescent="0.25">
      <c r="B30" s="22" t="s">
        <v>5</v>
      </c>
      <c r="C30" s="22" t="s">
        <v>5</v>
      </c>
      <c r="D30" s="23">
        <v>2</v>
      </c>
      <c r="E30" s="24" t="e">
        <f>(('Retainer Models and Costs'!E30*D30)+('Retainer Models and Costs'!#REF!*D30)+('Retainer Models and Costs'!F30*D30)+('Retainer Models and Costs'!#REF!*D30)+('Retainer Models and Costs'!#REF!*D30))</f>
        <v>#VALUE!</v>
      </c>
    </row>
    <row r="31" spans="2:5" x14ac:dyDescent="0.25">
      <c r="B31" s="22" t="s">
        <v>5</v>
      </c>
      <c r="C31" s="22" t="s">
        <v>5</v>
      </c>
      <c r="D31" s="23">
        <v>0</v>
      </c>
      <c r="E31" s="24" t="e">
        <f>(('Retainer Models and Costs'!E31*D31)+('Retainer Models and Costs'!#REF!*D31)+('Retainer Models and Costs'!F31*D31)+('Retainer Models and Costs'!#REF!*D31)+('Retainer Models and Costs'!#REF!*D31))</f>
        <v>#VALUE!</v>
      </c>
    </row>
    <row r="32" spans="2:5" x14ac:dyDescent="0.25">
      <c r="B32" s="25" t="s">
        <v>5</v>
      </c>
      <c r="C32" s="25" t="s">
        <v>5</v>
      </c>
      <c r="D32" s="26">
        <v>0</v>
      </c>
      <c r="E32" s="18" t="e">
        <f>(('Retainer Models and Costs'!E32*D32)+('Retainer Models and Costs'!#REF!*D32)+('Retainer Models and Costs'!F32*D32)+('Retainer Models and Costs'!#REF!*D32)+('Retainer Models and Costs'!#REF!*D32))</f>
        <v>#VALUE!</v>
      </c>
    </row>
    <row r="33" spans="2:5" x14ac:dyDescent="0.25">
      <c r="B33" s="8"/>
      <c r="C33" s="8"/>
      <c r="D33" s="9"/>
      <c r="E33" s="31"/>
    </row>
    <row r="34" spans="2:5" x14ac:dyDescent="0.25">
      <c r="B34" s="29" t="s">
        <v>5</v>
      </c>
      <c r="C34" s="29" t="s">
        <v>5</v>
      </c>
      <c r="D34" s="30">
        <v>0</v>
      </c>
      <c r="E34" s="13" t="e">
        <f>(('Retainer Models and Costs'!E34*D34)+('Retainer Models and Costs'!#REF!*D34)+('Retainer Models and Costs'!F34*D34)+('Retainer Models and Costs'!#REF!*D34)+('Retainer Models and Costs'!#REF!*D34))</f>
        <v>#VALUE!</v>
      </c>
    </row>
    <row r="35" spans="2:5" x14ac:dyDescent="0.25">
      <c r="B35" s="29" t="s">
        <v>5</v>
      </c>
      <c r="C35" s="29" t="s">
        <v>5</v>
      </c>
      <c r="D35" s="30">
        <v>0</v>
      </c>
      <c r="E35" s="13" t="e">
        <f>(('Retainer Models and Costs'!E35*D35)+('Retainer Models and Costs'!#REF!*D35)+('Retainer Models and Costs'!F35*D35)+('Retainer Models and Costs'!#REF!*D35)+('Retainer Models and Costs'!#REF!*D35))</f>
        <v>#VALUE!</v>
      </c>
    </row>
    <row r="36" spans="2:5" x14ac:dyDescent="0.25">
      <c r="B36" s="29" t="s">
        <v>5</v>
      </c>
      <c r="C36" s="29" t="s">
        <v>5</v>
      </c>
      <c r="D36" s="30">
        <v>0</v>
      </c>
      <c r="E36" s="13" t="e">
        <f>(('Retainer Models and Costs'!E36*D36)+('Retainer Models and Costs'!#REF!*D36)+('Retainer Models and Costs'!F36*D36)+('Retainer Models and Costs'!#REF!*D36)+('Retainer Models and Costs'!#REF!*D36))</f>
        <v>#VALUE!</v>
      </c>
    </row>
    <row r="37" spans="2:5" x14ac:dyDescent="0.25">
      <c r="B37" s="27" t="s">
        <v>5</v>
      </c>
      <c r="C37" s="27" t="s">
        <v>5</v>
      </c>
      <c r="D37" s="28">
        <v>0</v>
      </c>
      <c r="E37" s="17" t="e">
        <f>(('Retainer Models and Costs'!E37*D37)+('Retainer Models and Costs'!#REF!*D37)+('Retainer Models and Costs'!F37*D37)+('Retainer Models and Costs'!#REF!*D37)+('Retainer Models and Costs'!#REF!*D37))</f>
        <v>#VALUE!</v>
      </c>
    </row>
    <row r="38" spans="2:5" x14ac:dyDescent="0.25">
      <c r="B38" s="32"/>
      <c r="C38" s="32"/>
      <c r="D38" s="33"/>
      <c r="E38" s="21"/>
    </row>
    <row r="39" spans="2:5" x14ac:dyDescent="0.25">
      <c r="B39" s="22" t="s">
        <v>5</v>
      </c>
      <c r="C39" s="22" t="s">
        <v>5</v>
      </c>
      <c r="D39" s="23">
        <v>0</v>
      </c>
      <c r="E39" s="24" t="e">
        <f>(('Retainer Models and Costs'!E39*D39)+('Retainer Models and Costs'!#REF!*D39)+('Retainer Models and Costs'!F39*D39)+('Retainer Models and Costs'!#REF!*D39)+('Retainer Models and Costs'!#REF!*D39))</f>
        <v>#REF!</v>
      </c>
    </row>
    <row r="40" spans="2:5" x14ac:dyDescent="0.25">
      <c r="B40" s="22" t="s">
        <v>5</v>
      </c>
      <c r="C40" s="22" t="s">
        <v>5</v>
      </c>
      <c r="D40" s="23">
        <v>0</v>
      </c>
      <c r="E40" s="24" t="e">
        <f>(('Retainer Models and Costs'!E40*D40)+('Retainer Models and Costs'!#REF!*D40)+('Retainer Models and Costs'!F40*D40)+('Retainer Models and Costs'!#REF!*D40)+('Retainer Models and Costs'!#REF!*D40))</f>
        <v>#REF!</v>
      </c>
    </row>
    <row r="41" spans="2:5" x14ac:dyDescent="0.25">
      <c r="B41" s="22" t="s">
        <v>5</v>
      </c>
      <c r="C41" s="22" t="s">
        <v>5</v>
      </c>
      <c r="D41" s="23">
        <v>0</v>
      </c>
      <c r="E41" s="24" t="e">
        <f>(('Retainer Models and Costs'!E41*D41)+('Retainer Models and Costs'!#REF!*D41)+('Retainer Models and Costs'!F41*D41)+('Retainer Models and Costs'!#REF!*D41)+('Retainer Models and Costs'!#REF!*D41))</f>
        <v>#REF!</v>
      </c>
    </row>
    <row r="42" spans="2:5" x14ac:dyDescent="0.25">
      <c r="B42" s="25" t="s">
        <v>5</v>
      </c>
      <c r="C42" s="25" t="s">
        <v>5</v>
      </c>
      <c r="D42" s="26">
        <v>0</v>
      </c>
      <c r="E42" s="18" t="e">
        <f>(('Retainer Models and Costs'!E42*D42)+('Retainer Models and Costs'!#REF!*D42)+('Retainer Models and Costs'!F42*D42)+('Retainer Models and Costs'!#REF!*D42)+('Retainer Models and Costs'!#REF!*D42))</f>
        <v>#REF!</v>
      </c>
    </row>
    <row r="43" spans="2:5" x14ac:dyDescent="0.25">
      <c r="B43" s="8"/>
      <c r="C43" s="8"/>
      <c r="D43" s="9"/>
      <c r="E43" s="31"/>
    </row>
    <row r="44" spans="2:5" x14ac:dyDescent="0.25">
      <c r="B44" s="29" t="s">
        <v>5</v>
      </c>
      <c r="C44" s="29" t="s">
        <v>5</v>
      </c>
      <c r="D44" s="30">
        <v>0</v>
      </c>
      <c r="E44" s="13" t="e">
        <f>(('Retainer Models and Costs'!E44*D44)+('Retainer Models and Costs'!#REF!*D44)+('Retainer Models and Costs'!F44*D44)+('Retainer Models and Costs'!#REF!*D44)+('Retainer Models and Costs'!#REF!*D44))</f>
        <v>#REF!</v>
      </c>
    </row>
    <row r="45" spans="2:5" x14ac:dyDescent="0.25">
      <c r="B45" s="29" t="s">
        <v>5</v>
      </c>
      <c r="C45" s="29" t="s">
        <v>5</v>
      </c>
      <c r="D45" s="30">
        <v>0</v>
      </c>
      <c r="E45" s="13" t="e">
        <f>(('Retainer Models and Costs'!E45*D45)+('Retainer Models and Costs'!#REF!*D45)+('Retainer Models and Costs'!F45*D45)+('Retainer Models and Costs'!#REF!*D45)+('Retainer Models and Costs'!#REF!*D45))</f>
        <v>#REF!</v>
      </c>
    </row>
    <row r="46" spans="2:5" x14ac:dyDescent="0.25">
      <c r="B46" s="29" t="s">
        <v>5</v>
      </c>
      <c r="C46" s="29" t="s">
        <v>5</v>
      </c>
      <c r="D46" s="30">
        <v>0</v>
      </c>
      <c r="E46" s="13" t="e">
        <f>(('Retainer Models and Costs'!E46*D46)+('Retainer Models and Costs'!#REF!*D46)+('Retainer Models and Costs'!F46*D46)+('Retainer Models and Costs'!#REF!*D46)+('Retainer Models and Costs'!#REF!*D46))</f>
        <v>#REF!</v>
      </c>
    </row>
    <row r="47" spans="2:5" x14ac:dyDescent="0.25">
      <c r="B47" s="27" t="s">
        <v>5</v>
      </c>
      <c r="C47" s="27" t="s">
        <v>5</v>
      </c>
      <c r="D47" s="28">
        <v>0</v>
      </c>
      <c r="E47" s="17" t="e">
        <f>(('Retainer Models and Costs'!E47*D47)+('Retainer Models and Costs'!#REF!*D47)+('Retainer Models and Costs'!F47*D47)+('Retainer Models and Costs'!#REF!*D47)+('Retainer Models and Costs'!#REF!*D47))</f>
        <v>#REF!</v>
      </c>
    </row>
    <row r="48" spans="2:5" x14ac:dyDescent="0.25">
      <c r="B48" s="32"/>
      <c r="C48" s="32"/>
      <c r="D48" s="33"/>
      <c r="E48" s="21"/>
    </row>
    <row r="49" spans="2:5" x14ac:dyDescent="0.25">
      <c r="B49" s="22" t="s">
        <v>5</v>
      </c>
      <c r="C49" s="22" t="s">
        <v>5</v>
      </c>
      <c r="D49" s="23">
        <v>0</v>
      </c>
      <c r="E49" s="24" t="e">
        <f>(('Retainer Models and Costs'!#REF!*D49)+('Retainer Models and Costs'!#REF!*D49)+('Retainer Models and Costs'!#REF!*D49)+('Retainer Models and Costs'!#REF!*D49)+('Retainer Models and Costs'!#REF!*D49))</f>
        <v>#REF!</v>
      </c>
    </row>
    <row r="50" spans="2:5" x14ac:dyDescent="0.25">
      <c r="B50" s="22" t="s">
        <v>5</v>
      </c>
      <c r="C50" s="22" t="s">
        <v>5</v>
      </c>
      <c r="D50" s="23">
        <v>0</v>
      </c>
      <c r="E50" s="24" t="e">
        <f>(('Retainer Models and Costs'!#REF!*D50)+('Retainer Models and Costs'!#REF!*D50)+('Retainer Models and Costs'!#REF!*D50)+('Retainer Models and Costs'!#REF!*D50)+('Retainer Models and Costs'!#REF!*D50))</f>
        <v>#REF!</v>
      </c>
    </row>
    <row r="51" spans="2:5" x14ac:dyDescent="0.25">
      <c r="B51" s="22" t="s">
        <v>5</v>
      </c>
      <c r="C51" s="22" t="s">
        <v>5</v>
      </c>
      <c r="D51" s="23">
        <v>0</v>
      </c>
      <c r="E51" s="24" t="e">
        <f>(('Retainer Models and Costs'!#REF!*D51)+('Retainer Models and Costs'!#REF!*D51)+('Retainer Models and Costs'!#REF!*D51)+('Retainer Models and Costs'!#REF!*D51)+('Retainer Models and Costs'!#REF!*D51))</f>
        <v>#REF!</v>
      </c>
    </row>
    <row r="52" spans="2:5" x14ac:dyDescent="0.25">
      <c r="B52" s="25" t="s">
        <v>5</v>
      </c>
      <c r="C52" s="25" t="s">
        <v>5</v>
      </c>
      <c r="D52" s="26">
        <v>0</v>
      </c>
      <c r="E52" s="18" t="e">
        <f>(('Retainer Models and Costs'!#REF!*D52)+('Retainer Models and Costs'!#REF!*D52)+('Retainer Models and Costs'!#REF!*D52)+('Retainer Models and Costs'!#REF!*D52)+('Retainer Models and Costs'!#REF!*D52))</f>
        <v>#REF!</v>
      </c>
    </row>
    <row r="53" spans="2:5" x14ac:dyDescent="0.25">
      <c r="B53" s="34"/>
      <c r="C53" s="34"/>
      <c r="D53" s="35"/>
      <c r="E53" s="36"/>
    </row>
    <row r="54" spans="2:5" x14ac:dyDescent="0.25">
      <c r="B54" s="38" t="s">
        <v>5</v>
      </c>
      <c r="C54" s="38" t="s">
        <v>5</v>
      </c>
      <c r="D54" s="37">
        <v>0</v>
      </c>
      <c r="E54" s="39" t="e">
        <f>(('Retainer Models and Costs'!#REF!*D54)+('Retainer Models and Costs'!#REF!*D54)+('Retainer Models and Costs'!#REF!*D54)+('Retainer Models and Costs'!#REF!*D54)+('Retainer Models and Costs'!#REF!*D54))</f>
        <v>#REF!</v>
      </c>
    </row>
    <row r="55" spans="2:5" x14ac:dyDescent="0.25">
      <c r="B55" s="38" t="s">
        <v>5</v>
      </c>
      <c r="C55" s="38" t="s">
        <v>5</v>
      </c>
      <c r="D55" s="37">
        <v>0</v>
      </c>
      <c r="E55" s="39" t="e">
        <f>(('Retainer Models and Costs'!#REF!*D55)+('Retainer Models and Costs'!#REF!*D55)+('Retainer Models and Costs'!#REF!*D55)+('Retainer Models and Costs'!#REF!*D55)+('Retainer Models and Costs'!#REF!*D55))</f>
        <v>#REF!</v>
      </c>
    </row>
    <row r="56" spans="2:5" x14ac:dyDescent="0.25">
      <c r="B56" s="38" t="s">
        <v>5</v>
      </c>
      <c r="C56" s="38" t="s">
        <v>5</v>
      </c>
      <c r="D56" s="37">
        <v>0</v>
      </c>
      <c r="E56" s="39" t="e">
        <f>(('Retainer Models and Costs'!#REF!*D56)+('Retainer Models and Costs'!#REF!*D56)+('Retainer Models and Costs'!#REF!*D56)+('Retainer Models and Costs'!#REF!*D56)+('Retainer Models and Costs'!#REF!*D56))</f>
        <v>#REF!</v>
      </c>
    </row>
    <row r="57" spans="2:5" x14ac:dyDescent="0.25">
      <c r="B57" s="40" t="s">
        <v>5</v>
      </c>
      <c r="C57" s="40" t="s">
        <v>5</v>
      </c>
      <c r="D57" s="41">
        <v>0</v>
      </c>
      <c r="E57" s="42" t="e">
        <f>(('Retainer Models and Costs'!#REF!*D57)+('Retainer Models and Costs'!#REF!*D57)+('Retainer Models and Costs'!#REF!*D57)+('Retainer Models and Costs'!#REF!*D57)+('Retainer Models and Costs'!#REF!*D57))</f>
        <v>#REF!</v>
      </c>
    </row>
    <row r="58" spans="2:5" x14ac:dyDescent="0.25">
      <c r="B58" s="32"/>
      <c r="C58" s="32"/>
      <c r="D58" s="33"/>
      <c r="E58" s="21"/>
    </row>
    <row r="59" spans="2:5" x14ac:dyDescent="0.25">
      <c r="B59" s="22" t="s">
        <v>5</v>
      </c>
      <c r="C59" s="22" t="s">
        <v>5</v>
      </c>
      <c r="D59" s="23">
        <v>0</v>
      </c>
      <c r="E59" s="24" t="e">
        <f>(('Retainer Models and Costs'!#REF!*D59)+('Retainer Models and Costs'!#REF!*D59)+('Retainer Models and Costs'!#REF!*D59)+('Retainer Models and Costs'!#REF!*D59)+('Retainer Models and Costs'!#REF!*D59))</f>
        <v>#REF!</v>
      </c>
    </row>
    <row r="60" spans="2:5" x14ac:dyDescent="0.25">
      <c r="B60" s="22" t="s">
        <v>5</v>
      </c>
      <c r="C60" s="22" t="s">
        <v>5</v>
      </c>
      <c r="D60" s="23">
        <v>0</v>
      </c>
      <c r="E60" s="24" t="e">
        <f>(('Retainer Models and Costs'!#REF!*D60)+('Retainer Models and Costs'!#REF!*D60)+('Retainer Models and Costs'!#REF!*D60)+('Retainer Models and Costs'!#REF!*D60)+('Retainer Models and Costs'!#REF!*D60))</f>
        <v>#REF!</v>
      </c>
    </row>
    <row r="61" spans="2:5" x14ac:dyDescent="0.25">
      <c r="B61" s="22" t="s">
        <v>5</v>
      </c>
      <c r="C61" s="22" t="s">
        <v>5</v>
      </c>
      <c r="D61" s="23">
        <v>0</v>
      </c>
      <c r="E61" s="24" t="e">
        <f>(('Retainer Models and Costs'!#REF!*D61)+('Retainer Models and Costs'!#REF!*D61)+('Retainer Models and Costs'!#REF!*D61)+('Retainer Models and Costs'!#REF!*D61)+('Retainer Models and Costs'!#REF!*D61))</f>
        <v>#REF!</v>
      </c>
    </row>
    <row r="62" spans="2:5" x14ac:dyDescent="0.25">
      <c r="B62" s="25" t="s">
        <v>5</v>
      </c>
      <c r="C62" s="25" t="s">
        <v>5</v>
      </c>
      <c r="D62" s="26">
        <v>0</v>
      </c>
      <c r="E62" s="18" t="e">
        <f>(('Retainer Models and Costs'!#REF!*D62)+('Retainer Models and Costs'!#REF!*D62)+('Retainer Models and Costs'!#REF!*D62)+('Retainer Models and Costs'!#REF!*D62)+('Retainer Models and Costs'!#REF!*D62))</f>
        <v>#REF!</v>
      </c>
    </row>
    <row r="63" spans="2:5" x14ac:dyDescent="0.25">
      <c r="B63" s="8"/>
      <c r="C63" s="8"/>
      <c r="D63" s="9"/>
      <c r="E63" s="31"/>
    </row>
    <row r="64" spans="2:5" x14ac:dyDescent="0.25">
      <c r="B64" s="29" t="s">
        <v>5</v>
      </c>
      <c r="C64" s="29" t="s">
        <v>5</v>
      </c>
      <c r="D64" s="30">
        <v>0</v>
      </c>
      <c r="E64" s="13" t="e">
        <f>(('Retainer Models and Costs'!#REF!*D64)+('Retainer Models and Costs'!#REF!*D64)+('Retainer Models and Costs'!#REF!*D64)+('Retainer Models and Costs'!#REF!*D64)+('Retainer Models and Costs'!#REF!*D64))</f>
        <v>#REF!</v>
      </c>
    </row>
    <row r="65" spans="2:5" x14ac:dyDescent="0.25">
      <c r="B65" s="29" t="s">
        <v>5</v>
      </c>
      <c r="C65" s="29" t="s">
        <v>5</v>
      </c>
      <c r="D65" s="30">
        <v>0</v>
      </c>
      <c r="E65" s="13" t="e">
        <f>(('Retainer Models and Costs'!#REF!*D65)+('Retainer Models and Costs'!#REF!*D65)+('Retainer Models and Costs'!#REF!*D65)+('Retainer Models and Costs'!#REF!*D65)+('Retainer Models and Costs'!#REF!*D65))</f>
        <v>#REF!</v>
      </c>
    </row>
    <row r="66" spans="2:5" x14ac:dyDescent="0.25">
      <c r="B66" s="29" t="s">
        <v>5</v>
      </c>
      <c r="C66" s="29" t="s">
        <v>5</v>
      </c>
      <c r="D66" s="30">
        <v>0</v>
      </c>
      <c r="E66" s="13" t="e">
        <f>(('Retainer Models and Costs'!#REF!*D66)+('Retainer Models and Costs'!#REF!*D66)+('Retainer Models and Costs'!#REF!*D66)+('Retainer Models and Costs'!#REF!*D66)+('Retainer Models and Costs'!#REF!*D66))</f>
        <v>#REF!</v>
      </c>
    </row>
    <row r="67" spans="2:5" x14ac:dyDescent="0.25">
      <c r="B67" s="27" t="s">
        <v>5</v>
      </c>
      <c r="C67" s="27" t="s">
        <v>5</v>
      </c>
      <c r="D67" s="28">
        <v>0</v>
      </c>
      <c r="E67" s="17" t="e">
        <f>(('Retainer Models and Costs'!#REF!*D67)+('Retainer Models and Costs'!#REF!*D67)+('Retainer Models and Costs'!#REF!*D67)+('Retainer Models and Costs'!#REF!*D67)+('Retainer Models and Costs'!#REF!*D67))</f>
        <v>#REF!</v>
      </c>
    </row>
    <row r="68" spans="2:5" x14ac:dyDescent="0.25">
      <c r="B68" s="32"/>
      <c r="C68" s="32"/>
      <c r="D68" s="33"/>
      <c r="E68" s="21"/>
    </row>
    <row r="69" spans="2:5" x14ac:dyDescent="0.25">
      <c r="B69" s="22" t="s">
        <v>5</v>
      </c>
      <c r="C69" s="22" t="s">
        <v>5</v>
      </c>
      <c r="D69" s="23">
        <v>0</v>
      </c>
      <c r="E69" s="24" t="e">
        <f>(('Retainer Models and Costs'!#REF!*D69)+('Retainer Models and Costs'!#REF!*D69)+('Retainer Models and Costs'!#REF!*D69)+('Retainer Models and Costs'!#REF!*D69)+('Retainer Models and Costs'!#REF!*D69))</f>
        <v>#REF!</v>
      </c>
    </row>
    <row r="70" spans="2:5" x14ac:dyDescent="0.25">
      <c r="B70" s="22" t="s">
        <v>5</v>
      </c>
      <c r="C70" s="22" t="s">
        <v>5</v>
      </c>
      <c r="D70" s="23">
        <v>0</v>
      </c>
      <c r="E70" s="24" t="e">
        <f>(('Retainer Models and Costs'!#REF!*D70)+('Retainer Models and Costs'!#REF!*D70)+('Retainer Models and Costs'!#REF!*D70)+('Retainer Models and Costs'!#REF!*D70)+('Retainer Models and Costs'!#REF!*D70))</f>
        <v>#REF!</v>
      </c>
    </row>
    <row r="71" spans="2:5" x14ac:dyDescent="0.25">
      <c r="B71" s="22" t="s">
        <v>5</v>
      </c>
      <c r="C71" s="22" t="s">
        <v>5</v>
      </c>
      <c r="D71" s="23">
        <v>0</v>
      </c>
      <c r="E71" s="24" t="e">
        <f>(('Retainer Models and Costs'!#REF!*D71)+('Retainer Models and Costs'!#REF!*D71)+('Retainer Models and Costs'!#REF!*D71)+('Retainer Models and Costs'!#REF!*D71)+('Retainer Models and Costs'!#REF!*D71))</f>
        <v>#REF!</v>
      </c>
    </row>
    <row r="72" spans="2:5" x14ac:dyDescent="0.25">
      <c r="B72" s="25" t="s">
        <v>5</v>
      </c>
      <c r="C72" s="25" t="s">
        <v>5</v>
      </c>
      <c r="D72" s="26">
        <v>0</v>
      </c>
      <c r="E72" s="18" t="e">
        <f>(('Retainer Models and Costs'!#REF!*D72)+('Retainer Models and Costs'!#REF!*D72)+('Retainer Models and Costs'!#REF!*D72)+('Retainer Models and Costs'!#REF!*D72)+('Retainer Models and Costs'!#REF!*D72))</f>
        <v>#REF!</v>
      </c>
    </row>
    <row r="73" spans="2:5" x14ac:dyDescent="0.25">
      <c r="B73" s="34"/>
      <c r="C73" s="34"/>
      <c r="D73" s="35"/>
      <c r="E73" s="36"/>
    </row>
    <row r="74" spans="2:5" x14ac:dyDescent="0.25">
      <c r="B74" s="38" t="s">
        <v>5</v>
      </c>
      <c r="C74" s="38" t="s">
        <v>5</v>
      </c>
      <c r="D74" s="37">
        <v>0</v>
      </c>
      <c r="E74" s="39" t="e">
        <f>(('Retainer Models and Costs'!#REF!*D74)+('Retainer Models and Costs'!#REF!*D74)+('Retainer Models and Costs'!#REF!*D74)+('Retainer Models and Costs'!#REF!*D74)+('Retainer Models and Costs'!#REF!*D74))</f>
        <v>#REF!</v>
      </c>
    </row>
    <row r="75" spans="2:5" x14ac:dyDescent="0.25">
      <c r="B75" s="38" t="s">
        <v>5</v>
      </c>
      <c r="C75" s="38" t="s">
        <v>5</v>
      </c>
      <c r="D75" s="37">
        <v>0</v>
      </c>
      <c r="E75" s="39" t="e">
        <f>(('Retainer Models and Costs'!#REF!*D75)+('Retainer Models and Costs'!#REF!*D75)+('Retainer Models and Costs'!#REF!*D75)+('Retainer Models and Costs'!#REF!*D75)+('Retainer Models and Costs'!#REF!*D75))</f>
        <v>#REF!</v>
      </c>
    </row>
    <row r="76" spans="2:5" x14ac:dyDescent="0.25">
      <c r="B76" s="38" t="s">
        <v>5</v>
      </c>
      <c r="C76" s="38" t="s">
        <v>5</v>
      </c>
      <c r="D76" s="37">
        <v>0</v>
      </c>
      <c r="E76" s="39" t="e">
        <f>(('Retainer Models and Costs'!#REF!*D76)+('Retainer Models and Costs'!#REF!*D76)+('Retainer Models and Costs'!#REF!*D76)+('Retainer Models and Costs'!#REF!*D76)+('Retainer Models and Costs'!#REF!*D76))</f>
        <v>#REF!</v>
      </c>
    </row>
    <row r="77" spans="2:5" x14ac:dyDescent="0.25">
      <c r="B77" s="40" t="s">
        <v>5</v>
      </c>
      <c r="C77" s="40" t="s">
        <v>5</v>
      </c>
      <c r="D77" s="41">
        <v>0</v>
      </c>
      <c r="E77" s="42" t="e">
        <f>(('Retainer Models and Costs'!#REF!*D77)+('Retainer Models and Costs'!#REF!*D77)+('Retainer Models and Costs'!#REF!*D77)+('Retainer Models and Costs'!#REF!*D77)+('Retainer Models and Costs'!#REF!*D77))</f>
        <v>#REF!</v>
      </c>
    </row>
    <row r="78" spans="2:5" x14ac:dyDescent="0.25">
      <c r="B78" s="32"/>
      <c r="C78" s="32"/>
      <c r="D78" s="33"/>
      <c r="E78" s="21"/>
    </row>
    <row r="79" spans="2:5" x14ac:dyDescent="0.25">
      <c r="B79" s="22" t="s">
        <v>5</v>
      </c>
      <c r="C79" s="22" t="s">
        <v>5</v>
      </c>
      <c r="D79" s="23">
        <v>0</v>
      </c>
      <c r="E79" s="24" t="e">
        <f>(('Retainer Models and Costs'!#REF!*D79)+('Retainer Models and Costs'!#REF!*D79)+('Retainer Models and Costs'!#REF!*D79)+('Retainer Models and Costs'!#REF!*D79)+('Retainer Models and Costs'!#REF!*D79))</f>
        <v>#REF!</v>
      </c>
    </row>
    <row r="80" spans="2:5" x14ac:dyDescent="0.25">
      <c r="B80" s="22" t="s">
        <v>5</v>
      </c>
      <c r="C80" s="22" t="s">
        <v>5</v>
      </c>
      <c r="D80" s="23">
        <v>0</v>
      </c>
      <c r="E80" s="24" t="e">
        <f>(('Retainer Models and Costs'!#REF!*D80)+('Retainer Models and Costs'!#REF!*D80)+('Retainer Models and Costs'!#REF!*D80)+('Retainer Models and Costs'!#REF!*D80)+('Retainer Models and Costs'!#REF!*D80))</f>
        <v>#REF!</v>
      </c>
    </row>
    <row r="81" spans="2:5" x14ac:dyDescent="0.25">
      <c r="B81" s="22" t="s">
        <v>5</v>
      </c>
      <c r="C81" s="22" t="s">
        <v>5</v>
      </c>
      <c r="D81" s="23">
        <v>0</v>
      </c>
      <c r="E81" s="24" t="e">
        <f>(('Retainer Models and Costs'!#REF!*D81)+('Retainer Models and Costs'!#REF!*D81)+('Retainer Models and Costs'!#REF!*D81)+('Retainer Models and Costs'!#REF!*D81)+('Retainer Models and Costs'!#REF!*D81))</f>
        <v>#REF!</v>
      </c>
    </row>
    <row r="82" spans="2:5" x14ac:dyDescent="0.25">
      <c r="B82" s="25" t="s">
        <v>5</v>
      </c>
      <c r="C82" s="25" t="s">
        <v>5</v>
      </c>
      <c r="D82" s="26">
        <v>0</v>
      </c>
      <c r="E82" s="18" t="e">
        <f>(('Retainer Models and Costs'!#REF!*D82)+('Retainer Models and Costs'!#REF!*D82)+('Retainer Models and Costs'!#REF!*D82)+('Retainer Models and Costs'!#REF!*D82)+('Retainer Models and Costs'!#REF!*D82))</f>
        <v>#REF!</v>
      </c>
    </row>
    <row r="83" spans="2:5" x14ac:dyDescent="0.25">
      <c r="B83" s="8"/>
      <c r="C83" s="8"/>
      <c r="D83" s="9"/>
      <c r="E83" s="31"/>
    </row>
    <row r="84" spans="2:5" x14ac:dyDescent="0.25">
      <c r="B84" s="29" t="s">
        <v>5</v>
      </c>
      <c r="C84" s="29" t="s">
        <v>5</v>
      </c>
      <c r="D84" s="30">
        <v>0</v>
      </c>
      <c r="E84" s="13" t="e">
        <f>(('Retainer Models and Costs'!#REF!*D84)+('Retainer Models and Costs'!#REF!*D84)+('Retainer Models and Costs'!#REF!*D84)+('Retainer Models and Costs'!#REF!*D84)+('Retainer Models and Costs'!#REF!*D84))</f>
        <v>#REF!</v>
      </c>
    </row>
    <row r="85" spans="2:5" x14ac:dyDescent="0.25">
      <c r="B85" s="29" t="s">
        <v>5</v>
      </c>
      <c r="C85" s="29" t="s">
        <v>5</v>
      </c>
      <c r="D85" s="30">
        <v>0</v>
      </c>
      <c r="E85" s="13" t="e">
        <f>(('Retainer Models and Costs'!#REF!*D85)+('Retainer Models and Costs'!#REF!*D85)+('Retainer Models and Costs'!#REF!*D85)+('Retainer Models and Costs'!#REF!*D85)+('Retainer Models and Costs'!#REF!*D85))</f>
        <v>#REF!</v>
      </c>
    </row>
    <row r="86" spans="2:5" x14ac:dyDescent="0.25">
      <c r="B86" s="29" t="s">
        <v>5</v>
      </c>
      <c r="C86" s="29" t="s">
        <v>5</v>
      </c>
      <c r="D86" s="30">
        <v>0</v>
      </c>
      <c r="E86" s="13" t="e">
        <f>(('Retainer Models and Costs'!#REF!*D86)+('Retainer Models and Costs'!#REF!*D86)+('Retainer Models and Costs'!#REF!*D86)+('Retainer Models and Costs'!#REF!*D86)+('Retainer Models and Costs'!#REF!*D86))</f>
        <v>#REF!</v>
      </c>
    </row>
    <row r="87" spans="2:5" x14ac:dyDescent="0.25">
      <c r="B87" s="27" t="s">
        <v>5</v>
      </c>
      <c r="C87" s="27" t="s">
        <v>5</v>
      </c>
      <c r="D87" s="28">
        <v>0</v>
      </c>
      <c r="E87" s="17" t="e">
        <f>(('Retainer Models and Costs'!#REF!*D87)+('Retainer Models and Costs'!#REF!*D87)+('Retainer Models and Costs'!#REF!*D87)+('Retainer Models and Costs'!#REF!*D87)+('Retainer Models and Costs'!#REF!*D87))</f>
        <v>#REF!</v>
      </c>
    </row>
    <row r="88" spans="2:5" x14ac:dyDescent="0.25">
      <c r="B88" s="32"/>
      <c r="C88" s="32"/>
      <c r="D88" s="33"/>
      <c r="E88" s="21"/>
    </row>
    <row r="89" spans="2:5" x14ac:dyDescent="0.25">
      <c r="B89" s="22" t="s">
        <v>5</v>
      </c>
      <c r="C89" s="22" t="s">
        <v>5</v>
      </c>
      <c r="D89" s="23">
        <v>0</v>
      </c>
      <c r="E89" s="24" t="e">
        <f>(('Retainer Models and Costs'!#REF!*D89)+('Retainer Models and Costs'!#REF!*D89)+('Retainer Models and Costs'!#REF!*D89)+('Retainer Models and Costs'!#REF!*D89)+('Retainer Models and Costs'!#REF!*D89))</f>
        <v>#REF!</v>
      </c>
    </row>
    <row r="90" spans="2:5" x14ac:dyDescent="0.25">
      <c r="B90" s="22" t="s">
        <v>5</v>
      </c>
      <c r="C90" s="22" t="s">
        <v>5</v>
      </c>
      <c r="D90" s="23">
        <v>0</v>
      </c>
      <c r="E90" s="24" t="e">
        <f>(('Retainer Models and Costs'!#REF!*D90)+('Retainer Models and Costs'!#REF!*D90)+('Retainer Models and Costs'!#REF!*D90)+('Retainer Models and Costs'!#REF!*D90)+('Retainer Models and Costs'!#REF!*D90))</f>
        <v>#REF!</v>
      </c>
    </row>
    <row r="91" spans="2:5" x14ac:dyDescent="0.25">
      <c r="B91" s="22" t="s">
        <v>5</v>
      </c>
      <c r="C91" s="22" t="s">
        <v>5</v>
      </c>
      <c r="D91" s="23">
        <v>0</v>
      </c>
      <c r="E91" s="24" t="e">
        <f>(('Retainer Models and Costs'!#REF!*D91)+('Retainer Models and Costs'!#REF!*D91)+('Retainer Models and Costs'!#REF!*D91)+('Retainer Models and Costs'!#REF!*D91)+('Retainer Models and Costs'!#REF!*D91))</f>
        <v>#REF!</v>
      </c>
    </row>
    <row r="92" spans="2:5" x14ac:dyDescent="0.25">
      <c r="B92" s="25" t="s">
        <v>5</v>
      </c>
      <c r="C92" s="25" t="s">
        <v>5</v>
      </c>
      <c r="D92" s="26">
        <v>0</v>
      </c>
      <c r="E92" s="18" t="e">
        <f>(('Retainer Models and Costs'!#REF!*D92)+('Retainer Models and Costs'!#REF!*D92)+('Retainer Models and Costs'!#REF!*D92)+('Retainer Models and Costs'!#REF!*D92)+('Retainer Models and Costs'!#REF!*D92))</f>
        <v>#REF!</v>
      </c>
    </row>
    <row r="93" spans="2:5" x14ac:dyDescent="0.25">
      <c r="B93" s="34"/>
      <c r="C93" s="34"/>
      <c r="D93" s="35"/>
      <c r="E93" s="36"/>
    </row>
    <row r="94" spans="2:5" x14ac:dyDescent="0.25">
      <c r="B94" s="38" t="s">
        <v>5</v>
      </c>
      <c r="C94" s="38" t="s">
        <v>5</v>
      </c>
      <c r="D94" s="37">
        <v>0</v>
      </c>
      <c r="E94" s="39" t="e">
        <f>(('Retainer Models and Costs'!#REF!*D94)+('Retainer Models and Costs'!#REF!*D94)+('Retainer Models and Costs'!#REF!*D94)+('Retainer Models and Costs'!#REF!*D94)+('Retainer Models and Costs'!#REF!*D94))</f>
        <v>#REF!</v>
      </c>
    </row>
    <row r="95" spans="2:5" x14ac:dyDescent="0.25">
      <c r="B95" s="38" t="s">
        <v>5</v>
      </c>
      <c r="C95" s="38" t="s">
        <v>5</v>
      </c>
      <c r="D95" s="37">
        <v>0</v>
      </c>
      <c r="E95" s="39" t="e">
        <f>(('Retainer Models and Costs'!#REF!*D95)+('Retainer Models and Costs'!#REF!*D95)+('Retainer Models and Costs'!#REF!*D95)+('Retainer Models and Costs'!#REF!*D95)+('Retainer Models and Costs'!#REF!*D95))</f>
        <v>#REF!</v>
      </c>
    </row>
    <row r="96" spans="2:5" x14ac:dyDescent="0.25">
      <c r="B96" s="38" t="s">
        <v>5</v>
      </c>
      <c r="C96" s="38" t="s">
        <v>5</v>
      </c>
      <c r="D96" s="37">
        <v>0</v>
      </c>
      <c r="E96" s="39" t="e">
        <f>(('Retainer Models and Costs'!#REF!*D96)+('Retainer Models and Costs'!#REF!*D96)+('Retainer Models and Costs'!#REF!*D96)+('Retainer Models and Costs'!#REF!*D96)+('Retainer Models and Costs'!#REF!*D96))</f>
        <v>#REF!</v>
      </c>
    </row>
    <row r="97" spans="2:5" x14ac:dyDescent="0.25">
      <c r="B97" s="40" t="s">
        <v>5</v>
      </c>
      <c r="C97" s="40" t="s">
        <v>5</v>
      </c>
      <c r="D97" s="41">
        <v>0</v>
      </c>
      <c r="E97" s="42" t="e">
        <f>(('Retainer Models and Costs'!#REF!*D97)+('Retainer Models and Costs'!#REF!*D97)+('Retainer Models and Costs'!#REF!*D97)+('Retainer Models and Costs'!#REF!*D97)+('Retainer Models and Costs'!#REF!*D97))</f>
        <v>#REF!</v>
      </c>
    </row>
    <row r="98" spans="2:5" x14ac:dyDescent="0.25">
      <c r="B98" s="32"/>
      <c r="C98" s="32"/>
      <c r="D98" s="33"/>
      <c r="E98" s="21"/>
    </row>
    <row r="99" spans="2:5" x14ac:dyDescent="0.25">
      <c r="B99" s="22" t="s">
        <v>5</v>
      </c>
      <c r="C99" s="22" t="s">
        <v>5</v>
      </c>
      <c r="D99" s="23">
        <v>0</v>
      </c>
      <c r="E99" s="24" t="e">
        <f>(('Retainer Models and Costs'!#REF!*D99)+('Retainer Models and Costs'!#REF!*D99)+('Retainer Models and Costs'!#REF!*D99)+('Retainer Models and Costs'!#REF!*D99)+('Retainer Models and Costs'!#REF!*D99))</f>
        <v>#REF!</v>
      </c>
    </row>
    <row r="100" spans="2:5" x14ac:dyDescent="0.25">
      <c r="B100" s="22" t="s">
        <v>5</v>
      </c>
      <c r="C100" s="22" t="s">
        <v>5</v>
      </c>
      <c r="D100" s="23">
        <v>0</v>
      </c>
      <c r="E100" s="24" t="e">
        <f>(('Retainer Models and Costs'!#REF!*D100)+('Retainer Models and Costs'!#REF!*D100)+('Retainer Models and Costs'!#REF!*D100)+('Retainer Models and Costs'!#REF!*D100)+('Retainer Models and Costs'!#REF!*D100))</f>
        <v>#REF!</v>
      </c>
    </row>
    <row r="101" spans="2:5" x14ac:dyDescent="0.25">
      <c r="B101" s="22" t="s">
        <v>5</v>
      </c>
      <c r="C101" s="22" t="s">
        <v>5</v>
      </c>
      <c r="D101" s="23">
        <v>0</v>
      </c>
      <c r="E101" s="24" t="e">
        <f>(('Retainer Models and Costs'!#REF!*D101)+('Retainer Models and Costs'!#REF!*D101)+('Retainer Models and Costs'!#REF!*D101)+('Retainer Models and Costs'!#REF!*D101)+('Retainer Models and Costs'!#REF!*D101))</f>
        <v>#REF!</v>
      </c>
    </row>
    <row r="102" spans="2:5" x14ac:dyDescent="0.25">
      <c r="B102" s="25" t="s">
        <v>5</v>
      </c>
      <c r="C102" s="25" t="s">
        <v>5</v>
      </c>
      <c r="D102" s="26">
        <v>0</v>
      </c>
      <c r="E102" s="18" t="e">
        <f>(('Retainer Models and Costs'!#REF!*D102)+('Retainer Models and Costs'!#REF!*D102)+('Retainer Models and Costs'!#REF!*D102)+('Retainer Models and Costs'!#REF!*D102)+('Retainer Models and Costs'!#REF!*D102))</f>
        <v>#REF!</v>
      </c>
    </row>
    <row r="103" spans="2:5" x14ac:dyDescent="0.25">
      <c r="B103" s="34"/>
      <c r="C103" s="34"/>
      <c r="D103" s="35"/>
      <c r="E103" s="36"/>
    </row>
    <row r="104" spans="2:5" x14ac:dyDescent="0.25">
      <c r="B104" s="38" t="s">
        <v>5</v>
      </c>
      <c r="C104" s="38" t="s">
        <v>5</v>
      </c>
      <c r="D104" s="37">
        <v>0</v>
      </c>
      <c r="E104" s="39" t="e">
        <f>(('Retainer Models and Costs'!#REF!*D104)+('Retainer Models and Costs'!#REF!*D104)+('Retainer Models and Costs'!#REF!*D104)+('Retainer Models and Costs'!#REF!*D104)+('Retainer Models and Costs'!#REF!*D104))</f>
        <v>#REF!</v>
      </c>
    </row>
    <row r="105" spans="2:5" x14ac:dyDescent="0.25">
      <c r="B105" s="38" t="s">
        <v>5</v>
      </c>
      <c r="C105" s="38" t="s">
        <v>5</v>
      </c>
      <c r="D105" s="37">
        <v>0</v>
      </c>
      <c r="E105" s="39" t="e">
        <f>(('Retainer Models and Costs'!#REF!*D105)+('Retainer Models and Costs'!#REF!*D105)+('Retainer Models and Costs'!#REF!*D105)+('Retainer Models and Costs'!#REF!*D105)+('Retainer Models and Costs'!#REF!*D105))</f>
        <v>#REF!</v>
      </c>
    </row>
    <row r="106" spans="2:5" x14ac:dyDescent="0.25">
      <c r="B106" s="38" t="s">
        <v>5</v>
      </c>
      <c r="C106" s="38" t="s">
        <v>5</v>
      </c>
      <c r="D106" s="37">
        <v>0</v>
      </c>
      <c r="E106" s="39" t="e">
        <f>(('Retainer Models and Costs'!#REF!*D106)+('Retainer Models and Costs'!#REF!*D106)+('Retainer Models and Costs'!#REF!*D106)+('Retainer Models and Costs'!#REF!*D106)+('Retainer Models and Costs'!#REF!*D106))</f>
        <v>#REF!</v>
      </c>
    </row>
    <row r="107" spans="2:5" x14ac:dyDescent="0.25">
      <c r="B107" s="40" t="s">
        <v>5</v>
      </c>
      <c r="C107" s="40" t="s">
        <v>5</v>
      </c>
      <c r="D107" s="41">
        <v>0</v>
      </c>
      <c r="E107" s="42" t="e">
        <f>(('Retainer Models and Costs'!#REF!*D107)+('Retainer Models and Costs'!#REF!*D107)+('Retainer Models and Costs'!#REF!*D107)+('Retainer Models and Costs'!#REF!*D107)+('Retainer Models and Costs'!#REF!*D107))</f>
        <v>#REF!</v>
      </c>
    </row>
    <row r="108" spans="2:5" x14ac:dyDescent="0.25">
      <c r="B108" s="32"/>
      <c r="C108" s="32"/>
      <c r="D108" s="33"/>
      <c r="E108" s="21"/>
    </row>
    <row r="109" spans="2:5" x14ac:dyDescent="0.25">
      <c r="B109" s="22" t="s">
        <v>5</v>
      </c>
      <c r="C109" s="22" t="s">
        <v>5</v>
      </c>
      <c r="D109" s="23">
        <v>0</v>
      </c>
      <c r="E109" s="24" t="e">
        <f>(('Retainer Models and Costs'!E49*D109)+('Retainer Models and Costs'!#REF!*D109)+('Retainer Models and Costs'!F49*D109)+('Retainer Models and Costs'!#REF!*D109)+('Retainer Models and Costs'!#REF!*D109))</f>
        <v>#REF!</v>
      </c>
    </row>
    <row r="110" spans="2:5" x14ac:dyDescent="0.25">
      <c r="B110" s="22" t="s">
        <v>5</v>
      </c>
      <c r="C110" s="22" t="s">
        <v>5</v>
      </c>
      <c r="D110" s="23">
        <v>0</v>
      </c>
      <c r="E110" s="24" t="e">
        <f>(('Retainer Models and Costs'!E50*D110)+('Retainer Models and Costs'!#REF!*D110)+('Retainer Models and Costs'!F50*D110)+('Retainer Models and Costs'!#REF!*D110)+('Retainer Models and Costs'!#REF!*D110))</f>
        <v>#REF!</v>
      </c>
    </row>
    <row r="111" spans="2:5" x14ac:dyDescent="0.25">
      <c r="B111" s="22" t="s">
        <v>5</v>
      </c>
      <c r="C111" s="22" t="s">
        <v>5</v>
      </c>
      <c r="D111" s="23">
        <v>0</v>
      </c>
      <c r="E111" s="24" t="e">
        <f>(('Retainer Models and Costs'!E51*D111)+('Retainer Models and Costs'!#REF!*D111)+('Retainer Models and Costs'!F51*D111)+('Retainer Models and Costs'!#REF!*D111)+('Retainer Models and Costs'!#REF!*D111))</f>
        <v>#REF!</v>
      </c>
    </row>
    <row r="112" spans="2:5" x14ac:dyDescent="0.25">
      <c r="B112" s="25" t="s">
        <v>5</v>
      </c>
      <c r="C112" s="25" t="s">
        <v>5</v>
      </c>
      <c r="D112" s="26">
        <v>0</v>
      </c>
      <c r="E112" s="18" t="e">
        <f>(('Retainer Models and Costs'!E52*D112)+('Retainer Models and Costs'!#REF!*D112)+('Retainer Models and Costs'!F52*D112)+('Retainer Models and Costs'!#REF!*D112)+('Retainer Models and Costs'!#REF!*D112))</f>
        <v>#REF!</v>
      </c>
    </row>
    <row r="113" spans="2:5" x14ac:dyDescent="0.25">
      <c r="B113" s="34"/>
      <c r="C113" s="34"/>
      <c r="D113" s="35"/>
      <c r="E113" s="36"/>
    </row>
    <row r="114" spans="2:5" x14ac:dyDescent="0.25">
      <c r="B114" s="38" t="s">
        <v>5</v>
      </c>
      <c r="C114" s="38" t="s">
        <v>5</v>
      </c>
      <c r="D114" s="37">
        <v>0</v>
      </c>
      <c r="E114" s="39" t="e">
        <f>(('Retainer Models and Costs'!E54*D114)+('Retainer Models and Costs'!#REF!*D114)+('Retainer Models and Costs'!F54*D114)+('Retainer Models and Costs'!#REF!*D114)+('Retainer Models and Costs'!#REF!*D114))</f>
        <v>#REF!</v>
      </c>
    </row>
    <row r="115" spans="2:5" x14ac:dyDescent="0.25">
      <c r="B115" s="38" t="s">
        <v>5</v>
      </c>
      <c r="C115" s="38" t="s">
        <v>5</v>
      </c>
      <c r="D115" s="37">
        <v>0</v>
      </c>
      <c r="E115" s="39" t="e">
        <f>(('Retainer Models and Costs'!E55*D115)+('Retainer Models and Costs'!#REF!*D115)+('Retainer Models and Costs'!F55*D115)+('Retainer Models and Costs'!#REF!*D115)+('Retainer Models and Costs'!#REF!*D115))</f>
        <v>#REF!</v>
      </c>
    </row>
    <row r="116" spans="2:5" x14ac:dyDescent="0.25">
      <c r="B116" s="38" t="s">
        <v>5</v>
      </c>
      <c r="C116" s="38" t="s">
        <v>5</v>
      </c>
      <c r="D116" s="37">
        <v>0</v>
      </c>
      <c r="E116" s="39" t="e">
        <f>(('Retainer Models and Costs'!E56*D116)+('Retainer Models and Costs'!#REF!*D116)+('Retainer Models and Costs'!F56*D116)+('Retainer Models and Costs'!#REF!*D116)+('Retainer Models and Costs'!#REF!*D116))</f>
        <v>#REF!</v>
      </c>
    </row>
    <row r="117" spans="2:5" x14ac:dyDescent="0.25">
      <c r="B117" s="40" t="s">
        <v>5</v>
      </c>
      <c r="C117" s="40" t="s">
        <v>5</v>
      </c>
      <c r="D117" s="41">
        <v>0</v>
      </c>
      <c r="E117" s="42" t="e">
        <f>(('Retainer Models and Costs'!E57*D117)+('Retainer Models and Costs'!#REF!*D117)+('Retainer Models and Costs'!F57*D117)+('Retainer Models and Costs'!#REF!*D117)+('Retainer Models and Costs'!#REF!*D117))</f>
        <v>#REF!</v>
      </c>
    </row>
    <row r="118" spans="2:5" x14ac:dyDescent="0.25">
      <c r="B118" s="32"/>
      <c r="C118" s="32"/>
      <c r="D118" s="33"/>
      <c r="E118" s="21"/>
    </row>
    <row r="119" spans="2:5" x14ac:dyDescent="0.25">
      <c r="B119" s="22" t="s">
        <v>5</v>
      </c>
      <c r="C119" s="22" t="s">
        <v>5</v>
      </c>
      <c r="D119" s="23">
        <v>0</v>
      </c>
      <c r="E119" s="24" t="e">
        <f>(('Retainer Models and Costs'!E59*D119)+('Retainer Models and Costs'!#REF!*D119)+('Retainer Models and Costs'!F59*D119)+('Retainer Models and Costs'!#REF!*D119)+('Retainer Models and Costs'!#REF!*D119))</f>
        <v>#REF!</v>
      </c>
    </row>
    <row r="120" spans="2:5" x14ac:dyDescent="0.25">
      <c r="B120" s="22" t="s">
        <v>5</v>
      </c>
      <c r="C120" s="22" t="s">
        <v>5</v>
      </c>
      <c r="D120" s="23">
        <v>0</v>
      </c>
      <c r="E120" s="24" t="e">
        <f>(('Retainer Models and Costs'!E60*D120)+('Retainer Models and Costs'!#REF!*D120)+('Retainer Models and Costs'!F60*D120)+('Retainer Models and Costs'!#REF!*D120)+('Retainer Models and Costs'!#REF!*D120))</f>
        <v>#REF!</v>
      </c>
    </row>
    <row r="121" spans="2:5" x14ac:dyDescent="0.25">
      <c r="B121" s="22" t="s">
        <v>5</v>
      </c>
      <c r="C121" s="22" t="s">
        <v>5</v>
      </c>
      <c r="D121" s="23">
        <v>0</v>
      </c>
      <c r="E121" s="24" t="e">
        <f>(('Retainer Models and Costs'!E61*D121)+('Retainer Models and Costs'!#REF!*D121)+('Retainer Models and Costs'!F61*D121)+('Retainer Models and Costs'!#REF!*D121)+('Retainer Models and Costs'!#REF!*D121))</f>
        <v>#REF!</v>
      </c>
    </row>
    <row r="122" spans="2:5" x14ac:dyDescent="0.25">
      <c r="B122" s="25" t="s">
        <v>5</v>
      </c>
      <c r="C122" s="25" t="s">
        <v>5</v>
      </c>
      <c r="D122" s="26">
        <v>0</v>
      </c>
      <c r="E122" s="18" t="e">
        <f>(('Retainer Models and Costs'!E62*D122)+('Retainer Models and Costs'!#REF!*D122)+('Retainer Models and Costs'!F62*D122)+('Retainer Models and Costs'!#REF!*D122)+('Retainer Models and Costs'!#REF!*D122))</f>
        <v>#REF!</v>
      </c>
    </row>
    <row r="123" spans="2:5" x14ac:dyDescent="0.25">
      <c r="B123" s="34"/>
      <c r="C123" s="34"/>
      <c r="D123" s="35"/>
      <c r="E123" s="36"/>
    </row>
    <row r="124" spans="2:5" ht="30" x14ac:dyDescent="0.25">
      <c r="B124" s="38" t="s">
        <v>5</v>
      </c>
      <c r="C124" s="38" t="s">
        <v>5</v>
      </c>
      <c r="D124" s="37">
        <v>0</v>
      </c>
      <c r="E124" s="39" t="s">
        <v>22</v>
      </c>
    </row>
    <row r="125" spans="2:5" ht="30" x14ac:dyDescent="0.25">
      <c r="B125" s="38" t="s">
        <v>5</v>
      </c>
      <c r="C125" s="38" t="s">
        <v>5</v>
      </c>
      <c r="D125" s="37">
        <v>0</v>
      </c>
      <c r="E125" s="39" t="s">
        <v>22</v>
      </c>
    </row>
    <row r="126" spans="2:5" ht="30" x14ac:dyDescent="0.25">
      <c r="B126" s="38" t="s">
        <v>5</v>
      </c>
      <c r="C126" s="38" t="s">
        <v>5</v>
      </c>
      <c r="D126" s="37">
        <v>0</v>
      </c>
      <c r="E126" s="39" t="s">
        <v>22</v>
      </c>
    </row>
    <row r="127" spans="2:5" ht="30" x14ac:dyDescent="0.25">
      <c r="B127" s="40" t="s">
        <v>5</v>
      </c>
      <c r="C127" s="40" t="s">
        <v>5</v>
      </c>
      <c r="D127" s="41">
        <v>0</v>
      </c>
      <c r="E127" s="42"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Retainer Models and Costs</vt:lpstr>
      <vt:lpstr>Invoice Table</vt:lpstr>
      <vt:lpstr>CheckBox Links Only</vt:lpstr>
      <vt:lpstr>Invoicing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Corr</dc:creator>
  <cp:lastModifiedBy>Nick Corr</cp:lastModifiedBy>
  <cp:lastPrinted>2015-04-23T01:33:14Z</cp:lastPrinted>
  <dcterms:created xsi:type="dcterms:W3CDTF">2015-04-21T08:52:01Z</dcterms:created>
  <dcterms:modified xsi:type="dcterms:W3CDTF">2015-07-07T02:08:17Z</dcterms:modified>
</cp:coreProperties>
</file>